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BOQ-Material" sheetId="1" r:id="rId1"/>
    <sheet name="BOQ-Labour" sheetId="2" r:id="rId2"/>
    <sheet name="BOQ-Dismantled" sheetId="3" r:id="rId3"/>
  </sheets>
  <externalReferences>
    <externalReference r:id="rId6"/>
    <externalReference r:id="rId7"/>
  </externalReferences>
  <definedNames>
    <definedName name="___BAA1">#REF!</definedName>
    <definedName name="__BAA1">#REF!</definedName>
    <definedName name="_BAA1">#REF!</definedName>
    <definedName name="_LG1">NA()</definedName>
    <definedName name="_vr1">#REF!</definedName>
    <definedName name="A560I92">#REF!</definedName>
    <definedName name="AllTowers">#REF!</definedName>
    <definedName name="boq_type">#REF!</definedName>
    <definedName name="boq_version">'[1]Config'!$C$2:$C$3</definedName>
    <definedName name="cddd">#REF!</definedName>
    <definedName name="conversion_type">'[1]Config'!$E$2:$E$3</definedName>
    <definedName name="costdata">#REF!</definedName>
    <definedName name="costindex">#REF!</definedName>
    <definedName name="cstvat">#REF!</definedName>
    <definedName name="currency_name">'[1]Config'!$F$2:$F$8</definedName>
    <definedName name="dfsga">#REF!</definedName>
    <definedName name="domestic_global">#REF!</definedName>
    <definedName name="egekjhqutuiq">#REF!</definedName>
    <definedName name="Excel_BuiltIn_Print_Area_4_1">#REF!</definedName>
    <definedName name="Excise">#REF!</definedName>
    <definedName name="Excise_Duty">#REF!</definedName>
    <definedName name="Excised">#REF!</definedName>
    <definedName name="ExciseDuty">#REF!</definedName>
    <definedName name="Foundationtype">#REF!</definedName>
    <definedName name="KK">#REF!</definedName>
    <definedName name="LG">#REF!</definedName>
    <definedName name="LG_2">#REF!</definedName>
    <definedName name="LG_3">#REF!</definedName>
    <definedName name="LG_4">#REF!</definedName>
    <definedName name="LLF">NA()</definedName>
    <definedName name="MyList">#REF!</definedName>
    <definedName name="n">#REF!</definedName>
    <definedName name="option9">'[2]PRICE BID'!#REF!</definedName>
    <definedName name="other_boq">'[1]Config'!$G$2:$G$5</definedName>
    <definedName name="page">NA()</definedName>
    <definedName name="page1">#REF!</definedName>
    <definedName name="page2">#REF!</definedName>
    <definedName name="polur">NA()</definedName>
    <definedName name="polur_2">NA()</definedName>
    <definedName name="polur_3">NA()</definedName>
    <definedName name="polur_4">NA()</definedName>
    <definedName name="print_all">NA()</definedName>
    <definedName name="_xlnm.Print_Area" localSheetId="1">'BOQ-Labour'!$E$1:$S$178</definedName>
    <definedName name="_xlnm.Print_Area" localSheetId="0">'BOQ-Material'!$A$1:$S$132</definedName>
    <definedName name="_xlnm.Print_Titles" localSheetId="1">'BOQ-Labour'!$1:$6</definedName>
    <definedName name="_xlnm.Print_Titles" localSheetId="0">'BOQ-Material'!$1:$6</definedName>
    <definedName name="Select">#REF!</definedName>
    <definedName name="SelectD1OrC1">#REF!</definedName>
    <definedName name="SelectLessOrExcess">#REF!</definedName>
    <definedName name="serkad">NA()</definedName>
    <definedName name="Service">#REF!</definedName>
    <definedName name="ServiceTax">#REF!</definedName>
    <definedName name="Tax">#REF!</definedName>
    <definedName name="tirunelveli118">#REF!</definedName>
    <definedName name="tirunelvelii1rr">#REF!</definedName>
    <definedName name="TOT_ST">'[2]PRICE BID'!$G$14</definedName>
    <definedName name="Towertype">#REF!</definedName>
    <definedName name="VR">#REF!</definedName>
    <definedName name="vraaf">NA()</definedName>
    <definedName name="VRALL">NA()</definedName>
    <definedName name="vrbf">NA()</definedName>
    <definedName name="x">#REF!</definedName>
  </definedNames>
  <calcPr calcMode="manual" fullCalcOnLoad="1"/>
</workbook>
</file>

<file path=xl/sharedStrings.xml><?xml version="1.0" encoding="utf-8"?>
<sst xmlns="http://schemas.openxmlformats.org/spreadsheetml/2006/main" count="843" uniqueCount="490">
  <si>
    <t>SL. NO.</t>
  </si>
  <si>
    <t>ITEM DESCRIPTION</t>
  </si>
  <si>
    <t>UNIT</t>
  </si>
  <si>
    <t>No</t>
  </si>
  <si>
    <t>km</t>
  </si>
  <si>
    <t>Set</t>
  </si>
  <si>
    <t>Total Qty</t>
  </si>
  <si>
    <t>1</t>
  </si>
  <si>
    <t>2</t>
  </si>
  <si>
    <t>Km</t>
  </si>
  <si>
    <t>sqm</t>
  </si>
  <si>
    <t>each</t>
  </si>
  <si>
    <t>m</t>
  </si>
  <si>
    <t>MT</t>
  </si>
  <si>
    <t>Beyond 30cm girth upto and including 60cm girth</t>
  </si>
  <si>
    <t>Each</t>
  </si>
  <si>
    <t>Beyond 60cm girth upto and including 120cm girth</t>
  </si>
  <si>
    <t>Beyond 120cm girth upto and including 240cm girth</t>
  </si>
  <si>
    <t>Above 240cm girth</t>
  </si>
  <si>
    <t>Loc</t>
  </si>
  <si>
    <t>metre</t>
  </si>
  <si>
    <t>cum</t>
  </si>
  <si>
    <t>kg</t>
  </si>
  <si>
    <t>12 mm cement plaster of mix 1:4 (1 cement: 4 fine sand)</t>
  </si>
  <si>
    <t xml:space="preserve">sqm </t>
  </si>
  <si>
    <t>Flush/ Ruled pointing on stone work with cement mortar 1:3 (1 cement : 3 fine sand)</t>
  </si>
  <si>
    <t>/metre of pile length</t>
  </si>
  <si>
    <t>Kg</t>
  </si>
  <si>
    <t>quintal</t>
  </si>
  <si>
    <t>Extra for providing additional bulb in under reamed piles.</t>
  </si>
  <si>
    <t>per test</t>
  </si>
  <si>
    <t>Manufacturing, Testing &amp; Supply 48 Fiber (DWSM) OPGW Cable</t>
  </si>
  <si>
    <t>Joint Box (48 Fibre)</t>
  </si>
  <si>
    <t>Self Supporting Cubicle of Size 1220X600X600 mm suitable for 96 fibre (Fibre Optic Distribution Panel (FODP))</t>
  </si>
  <si>
    <t>GI Earthwire 7/9 SWG</t>
  </si>
  <si>
    <t>Single Tension hardware set for 7/9 SWG Earthwire with copper bond</t>
  </si>
  <si>
    <t>Total</t>
  </si>
  <si>
    <t>ACSR Kundah - Conductor</t>
  </si>
  <si>
    <t>Suspension Assembly for 48 Fibre OPGW - ASLH-D(S)b 48 SMF (A20SA 79-6.4)</t>
  </si>
  <si>
    <t>Tension Assembly for 48 Fibre OPGW - ASLH-D(S)b 48 SMF (A20SA 79-6.4)</t>
  </si>
  <si>
    <t>Dead end Assembly for 48 Fibre OPGW - ASLH-D(S)b 48 SMF (A20SA 79-6.4)</t>
  </si>
  <si>
    <t>Tension Assembly (For Joint Box Locations) for 48 Fibre OPGW - ASLH-D(S)b 48 SMF (A20SA 79-6.4)</t>
  </si>
  <si>
    <t>Pass through Assembly for 48 Fibre OPGW - ASLH-D(S)b 48 SMF (A20SA 79-6.4)</t>
  </si>
  <si>
    <t>Vibration Damper for 48 Fibre OPGW - ASLH-D(S)b 48 SMF (A20SA 79-6.4)</t>
  </si>
  <si>
    <t>Down Lead Clamp Assembly for 48 Fibre OPGW - ASLH-D(S)b 48 SMF (A20SA 79-6.4)</t>
  </si>
  <si>
    <t>Flexible aluminium Bond with Y type Clamp</t>
  </si>
  <si>
    <t>Fibre Optic Approach Cable- 48 Fibre</t>
  </si>
  <si>
    <t>HDPE Pipe 40 mm</t>
  </si>
  <si>
    <t>GI Cable Tray with clamp, B&amp;N, suitable for Approach cable- 48 Fibre</t>
  </si>
  <si>
    <t>Cable loop bracket</t>
  </si>
  <si>
    <t>Unit</t>
  </si>
  <si>
    <t xml:space="preserve">Cost of Dismantled ACSR conductor </t>
  </si>
  <si>
    <t>Cost of Dismantled Insulators and accessories, power conductor accessories, Earth conductor accessories etc.</t>
  </si>
  <si>
    <t>Cost of Dismantled Galvanized Tower parts -Scrap iron</t>
  </si>
  <si>
    <t>Spares</t>
  </si>
  <si>
    <t>Total Amount</t>
  </si>
  <si>
    <t>Cost of Dismantled 7/9 or 7/10 stranded  Galvanized steel  earthwire</t>
  </si>
  <si>
    <t>Cost of Dismantled Copper  conductor</t>
  </si>
  <si>
    <t>Item</t>
  </si>
  <si>
    <t>Sl No</t>
  </si>
  <si>
    <t>Total Weight</t>
  </si>
  <si>
    <t>Weight of Accessories</t>
  </si>
  <si>
    <t>Total Weight of Insulators</t>
  </si>
  <si>
    <t>C(220KV)</t>
  </si>
  <si>
    <t>B (66 KV DC)</t>
  </si>
  <si>
    <t>A3 Total</t>
  </si>
  <si>
    <t>A3 (66 KV SC)</t>
  </si>
  <si>
    <t>A3 (66 KV DC)</t>
  </si>
  <si>
    <t>A2 Total</t>
  </si>
  <si>
    <t>(110 KV DC)</t>
  </si>
  <si>
    <t>A2 (66 KV SC)</t>
  </si>
  <si>
    <t>A1 (66 KV SC)</t>
  </si>
  <si>
    <t>Total Wt.</t>
  </si>
  <si>
    <t>Wt. per Insulator</t>
  </si>
  <si>
    <t>Total Insulators</t>
  </si>
  <si>
    <t>No. of Ins. Per Loc.</t>
  </si>
  <si>
    <t>Loc.</t>
  </si>
  <si>
    <t>Insulators and Accessories:-</t>
  </si>
  <si>
    <t>Weight of Earthwire after Wastage = 15.47 * 0.75 = 11.5 MT</t>
  </si>
  <si>
    <t>C</t>
  </si>
  <si>
    <t>B</t>
  </si>
  <si>
    <t>A3</t>
  </si>
  <si>
    <t>A2</t>
  </si>
  <si>
    <t>A1</t>
  </si>
  <si>
    <t>Earth Wire :-</t>
  </si>
  <si>
    <t>Weight of Conductor after Wastage = 9.48 * 0.75 = 7 MT</t>
  </si>
  <si>
    <t>B (3 - Line Copper )</t>
  </si>
  <si>
    <t>A3 (3 - Line Copper )</t>
  </si>
  <si>
    <t>Copper Conductor :-</t>
  </si>
  <si>
    <t>Weight of Conductor after Wastage = 64.9 * 0.75 = 48 MT</t>
  </si>
  <si>
    <t>C ( 6 - Line WOLF )</t>
  </si>
  <si>
    <t>B ( 3 - Line DOG )</t>
  </si>
  <si>
    <t>A3 ( 3 - Line DOG )</t>
  </si>
  <si>
    <t>( 6 - Line WOLF )</t>
  </si>
  <si>
    <t>A2 ( 3 - Line DOG )</t>
  </si>
  <si>
    <t>A1 ( 3-Line DOG )</t>
  </si>
  <si>
    <t>Total weight</t>
  </si>
  <si>
    <t>Weight Kg / km</t>
  </si>
  <si>
    <t>Total Length</t>
  </si>
  <si>
    <t>No.  Of Conductor</t>
  </si>
  <si>
    <t>Length</t>
  </si>
  <si>
    <t>ACSR Conductor :-</t>
  </si>
  <si>
    <t>A2 (Total)</t>
  </si>
  <si>
    <t>(110 KV)</t>
  </si>
  <si>
    <t>A2 (66 KV)</t>
  </si>
  <si>
    <t>Project A1</t>
  </si>
  <si>
    <t>Weight (MT)</t>
  </si>
  <si>
    <t xml:space="preserve">Loc. </t>
  </si>
  <si>
    <t>Tower Parts :-</t>
  </si>
  <si>
    <t>Kottayam Line Package - Dismantled Materials</t>
  </si>
  <si>
    <t xml:space="preserve">Chalakkudy LILO &amp; Irinjalakkuda-Kodungalloor Lines   List of  Dismantled items </t>
  </si>
  <si>
    <t>Project A Qty</t>
  </si>
  <si>
    <t>Dismantling of tower superstructure above ground level including dismantling of tower accessories like phase, danger and number plates, bird guards, anticlimbing devices etc</t>
  </si>
  <si>
    <t>Depth not exceeding 1.5 m.</t>
  </si>
  <si>
    <t xml:space="preserve">Depth exceeding 1.5 m but not exceeding 3 m. </t>
  </si>
  <si>
    <t xml:space="preserve">Depth exceeding 3 m but not exceeding 4.5 m. </t>
  </si>
  <si>
    <t>Depth exceeding 1.5 m but not exceeding 3 m</t>
  </si>
  <si>
    <t>Depth exceeding 3 m but not exceeding 4.5 m.</t>
  </si>
  <si>
    <t>Dismantling as per standard of ACSR Quad-Moose conductors</t>
  </si>
  <si>
    <t xml:space="preserve">110 kV DC towers </t>
  </si>
  <si>
    <t>Counter poise earthing excavation for trench for burying the conductor 450mm below ground level, laying and connecting the conductor on to the tower legs, back filling and consolidating the soil after laying the conductor etc. Complete in all respects as per scope &amp; specification of work</t>
  </si>
  <si>
    <t>Clearing grass and removal of the rubbish upto a distance of 50m outside the periphery of the area cleared less than 1m. Complete in all respects as per scope &amp; specification of work &amp; technical specifications.</t>
  </si>
  <si>
    <t>Felling trees of girth(measured at aheight of 1m above ground level) including cutting of trunks and branchs removing the roots and stacking of serviceable material and disposal of unserviceable material. Complete in all respects as per scope &amp; specification of work &amp; technical specifications.</t>
  </si>
  <si>
    <t>Labour Charges for Fixing ariel marker balls for very long spans including transportation charges etc complete as directed by deprtments/officers. Complete in all respects as per scope &amp; specification of work &amp; technical specifications.</t>
  </si>
  <si>
    <t>Labour Charges for providing Aviation Warning lights at  top of specified towers including fixing all accessories such as solar panels, batteries and transportation charges etc. Complete as directed by deprtments/officers. Complete in all respects as per scope &amp; specification of work &amp; technical specifications.</t>
  </si>
  <si>
    <t>Open timbering in trenches including strutting and shoring complete (measurements to be taken of the face area timbered). Complete in all respects as per scope &amp; specification of work &amp; technical specifications.</t>
  </si>
  <si>
    <t>Erection of super structure above ground level, including erection of normal and special hill side extension members, where ever necessary, providing tower accessories like phase, danger and number plates, bird guards, anti climbing devices, etc. complete in all respects as per scope &amp; specification for following:</t>
  </si>
  <si>
    <t xml:space="preserve">Six line Single ACSR Panther conductor for 110 kV Double circuit </t>
  </si>
  <si>
    <t>Six line ACSR Kundah conductors for 220 KV Multicircuit</t>
  </si>
  <si>
    <t xml:space="preserve">Six line  ACSR Zebra conductor for 220kV Multi circuit </t>
  </si>
  <si>
    <t>Six line  ACSR Quad-Moose conductor for 400kV Multi circuit</t>
  </si>
  <si>
    <t>6 line  ACSR Kundah conductors</t>
  </si>
  <si>
    <t>Tension stringing  using tension puller machine as per standard of  24/48 pair Optical Ground Wire (OPGW ASLH-D(S)b 24 SMF) including fixing of hardware accessories, fittings including cable fittings and accessories, etc, Pre-installation test (Drum Test), Post installation tes, Splicing and link test (End to End Test) and providing suitable back stays at the time of stringing, complete in all respects as per scope &amp; specification of work</t>
  </si>
  <si>
    <t>Dismantling of conductors including detaching insulator strings with arcing horns or rings from the tower cross arms, disconnecting the jumpering  at tension points, detaching of vibration dampers, providing suitable back stays at the time of  dismantling,  etc. complete in all respects as per scope &amp; technical specifications of following types:</t>
  </si>
  <si>
    <t>Detailed Survey of the route along the alignment fixed by KSEBL, preparation of the longitudinal profiles of the route showing all site details of the terrain for the full corridor of the line route, plotting of tower locations with details of types and extensions to towers, preparation of tower schedule, sag and tension calculations of conductors, preparation and supply of one copy of the approved sag templete on transparent acrylic plastic sheet after completion of all the stub setting works, two paper print copies and one tracing cloth copy of the approved profile drawing and route map with the final tower locations marked, complete in all respects as per scope &amp; technical specifications.</t>
  </si>
  <si>
    <t>Arranging scaffolding on either sides of the Main road as per the directions of KSEBL officers complete in all respects as per scope &amp; technical specifications.</t>
  </si>
  <si>
    <t>Painting towers with synthetic enamel paint of approved brand and manufacture on new tower (as per IS 5613) complete in all respects as per scope &amp; technical specifications.</t>
  </si>
  <si>
    <t xml:space="preserve">Soil test in ordinary rock </t>
  </si>
  <si>
    <t>Ordinary rock</t>
  </si>
  <si>
    <t>Hard rock (requiring blasting)</t>
  </si>
  <si>
    <t>Hard rock (blasting prohibited)</t>
  </si>
  <si>
    <t xml:space="preserve">Ordinary rock </t>
  </si>
  <si>
    <t xml:space="preserve">Hard rock (blasting prohibited) </t>
  </si>
  <si>
    <t>Close timbering in trenches including strutting, shoring and packing cavities (wherever required) complete. (Measurements to be taken of the face area timbered) complete in all respects as per scope &amp; technical specifications:</t>
  </si>
  <si>
    <t>Centering and shuttering including strutting, propping etc. and removal following complete in all respects as per scope &amp; technical specifications:</t>
  </si>
  <si>
    <t>For columns, piers, abutments, pillars, posts and struts</t>
  </si>
  <si>
    <t>Supplying and Filling good quality  earth brought from out side in the revetment and pits of towers in layers for consolidation including stacking for measurements  watering, ramming, etc, complete as directed complete in all respects as per scope &amp; technical specifications.</t>
  </si>
  <si>
    <t>Demolishing stone rubble masonry In cement mortar manually/by mechanical means including stacking of serviceable material and disposal of unserviceable material within 50 metres lead as per direction of KSEB engineer complete in all respects as per scope &amp; technical specifications.</t>
  </si>
  <si>
    <t>Demolishing R.C.C. work manually/ by mechanical means including stacking of steel bars and disposal of unserviceable material within 50 metres lead as per direction of KSEB</t>
  </si>
  <si>
    <t>Boring holes of dia 100mm or nearest size dia on hard rock where anchoring is found necessary to accommodate anchor bars/stubs including hire charges of machinery, T&amp;P, pilot vehicle to carry other materials, grouting charges etc. Complete in all respects as per scope &amp; technical specifications</t>
  </si>
  <si>
    <t xml:space="preserve">Stringing  of one no. 7/9 SWG  stranded steel GI earth wire </t>
  </si>
  <si>
    <t>24/48 pair Optical Ground Wire (OPGW ASLH-D(S)b 24 SMF) including  hardware, cable fittings and accessories, etc.</t>
  </si>
  <si>
    <t>6 line  ACSR DOG / Copper conductors</t>
  </si>
  <si>
    <t>3 line  ACSR DOG / copper conductors</t>
  </si>
  <si>
    <t>Height of more than 1m above ground level</t>
  </si>
  <si>
    <t>Less than 1m above ground level</t>
  </si>
  <si>
    <t>Tension Assembly at Susp. Tower (For Joint Box Locations) for 48 Fibre OPGW - ASLH-D(S)b 48 SMF (A20SA 79-6.4)</t>
  </si>
  <si>
    <t>4.1</t>
  </si>
  <si>
    <t>4.2</t>
  </si>
  <si>
    <t>ACSR Panther Conductor</t>
  </si>
  <si>
    <t>5.1</t>
  </si>
  <si>
    <t>ACSR Kundah Conductor</t>
  </si>
  <si>
    <t>Spare Total Qty</t>
  </si>
  <si>
    <t>4.3</t>
  </si>
  <si>
    <t>ACSR Zebra Conductor</t>
  </si>
  <si>
    <t xml:space="preserve"> ACSR Zebra Conductor</t>
  </si>
  <si>
    <t>ACSR Moose Conductor</t>
  </si>
  <si>
    <t>Quad Bundle ACSR Moose Conductor (For 400 KV Pilot String)</t>
  </si>
  <si>
    <t>KLP Qty</t>
  </si>
  <si>
    <t>NSIP Qty</t>
  </si>
  <si>
    <t>Excavation of earth pit of size  0.3 x 0.3 x 3.6 m (Two Earthing per Location) including over excavation on account of sloping the banks and necessary hire for planks for filling of charcoal, earthing of tower by means of a 50 mm dia, 3 m long pipe and a double run 7/9 S.W.G galvanised steel wire or G.1 tape including cost of charcoal  but excluding cost of pipes, steel wire or copper tape with connecting lugs, nuts, etc. including measurement of tower foot resistance by standard egpt, Complete in all respects as per scope &amp; specification of work</t>
  </si>
  <si>
    <t>6 line  ACSR WOLF/Tiger conductors</t>
  </si>
  <si>
    <t>5</t>
  </si>
  <si>
    <t>1.1</t>
  </si>
  <si>
    <t>2.1</t>
  </si>
  <si>
    <t>3</t>
  </si>
  <si>
    <t>3.1.1</t>
  </si>
  <si>
    <t>3.1.2</t>
  </si>
  <si>
    <t>3.1.3</t>
  </si>
  <si>
    <t>3.1.4</t>
  </si>
  <si>
    <t>4</t>
  </si>
  <si>
    <t>13=11+12</t>
  </si>
  <si>
    <t>Construction/Up-gradation of 220/110kV line using Narrow base MCMV Towers of “Kottayam Line Package (KLP)”, 
“North – South Interlink Package (Phase – I)” &amp; “Thrissivaperur Line Strengthening Package” on turnkey basis.</t>
  </si>
  <si>
    <t>BILL OF QUANTITIES - MATERIAL</t>
  </si>
  <si>
    <t>Thrissivaperur Line Strengthening Package</t>
  </si>
  <si>
    <t xml:space="preserve">Project A1 </t>
  </si>
  <si>
    <t xml:space="preserve">Project A2 </t>
  </si>
  <si>
    <t xml:space="preserve">Project A3 </t>
  </si>
  <si>
    <t xml:space="preserve">Project B </t>
  </si>
  <si>
    <t xml:space="preserve">Project C </t>
  </si>
  <si>
    <t xml:space="preserve">Project D </t>
  </si>
  <si>
    <t xml:space="preserve">Project A </t>
  </si>
  <si>
    <t xml:space="preserve">Spare A </t>
  </si>
  <si>
    <t>BILL OF QUANTITIES - LABOUR</t>
  </si>
  <si>
    <t>Project A</t>
  </si>
  <si>
    <t>Total Qty - KLP+NSIP+TLSP</t>
  </si>
  <si>
    <t>15=10+13+14</t>
  </si>
  <si>
    <t>Construction/Up-gradation of 220/110kV line using Narrow base MCMV Towers of “Kottayam Line Package (KLP)”, “North – South Interlink Package (Phase – I)” &amp; “Thrissivaperur Line Strengthening Package” on turnkey basis.</t>
  </si>
  <si>
    <t>For foundations, footings, bases for columns</t>
  </si>
  <si>
    <t>ACSR 30/2.59mm Al 7/2.59mm steel Wolf</t>
  </si>
  <si>
    <t>ACSR Wolf Conductor</t>
  </si>
  <si>
    <t>ACCC Drake equivalent conductor</t>
  </si>
  <si>
    <t>Six line ACCC Drake equivalent conductor for 220kV/110kV Multi circuit</t>
  </si>
  <si>
    <t>3 line  ACSR WOLF/Tiger/Mink conductors</t>
  </si>
  <si>
    <t>Towers &amp; Tower accessories</t>
  </si>
  <si>
    <t>Manufacturing, Testing and Supply of Lattice Type Hot Dip Galvanized Steel Towers and Stub &amp; cleat of various types  complete with all tower parts &amp; Extensions, Templates, including bolts &amp; nuts, step bolts, hangers, D-shackles, spring washers, Danger plate, Number plate, Phase plate, Anti Climbing Device, Bird Guard, etc. complete in all respect as per scope &amp; Technical specifications</t>
  </si>
  <si>
    <t>Manufacturing, Testing and Supply of Counter poise Earthing set with following accessories Hot Dip Galvanized Steel Wire 7/3.0mm (120 m long), Legs for Counterpoise compression joints, Any other required groove clamps, connectors etc. complete in all respect as per scope &amp; Technical specifications</t>
  </si>
  <si>
    <t>1.2</t>
  </si>
  <si>
    <t>1.3</t>
  </si>
  <si>
    <t>Conductors and Conductor Accessories</t>
  </si>
  <si>
    <t>Manufacturing, Testing &amp; Supply of following type of Conductors complete in all respect as per scope &amp; technical specifications:</t>
  </si>
  <si>
    <t>2.1.1</t>
  </si>
  <si>
    <t>2.1.2</t>
  </si>
  <si>
    <t>2.1.3</t>
  </si>
  <si>
    <t>2.1.4</t>
  </si>
  <si>
    <t>2.1.5</t>
  </si>
  <si>
    <t>2.1.6</t>
  </si>
  <si>
    <t>Manufacturing, Testing &amp; Supply of Midspan Compression joint for following type of conductor complete in all respect as per Scope and technical specification</t>
  </si>
  <si>
    <t>2.2</t>
  </si>
  <si>
    <t>2.2.1</t>
  </si>
  <si>
    <t>2.2.2</t>
  </si>
  <si>
    <t>2.2.3</t>
  </si>
  <si>
    <t>2.2.4</t>
  </si>
  <si>
    <t>2.3</t>
  </si>
  <si>
    <t>Manufacturing, Testing &amp; Supply of Repair Sleeve for following type of conductor complete in all respect as per Scope and technical specification</t>
  </si>
  <si>
    <t>2.3.1</t>
  </si>
  <si>
    <t>2.3.2</t>
  </si>
  <si>
    <t>2.3.3</t>
  </si>
  <si>
    <t>2.3.4</t>
  </si>
  <si>
    <t>2.4</t>
  </si>
  <si>
    <t>Manufacturing, Testing &amp; Supply of T-Connector for following type of conductor complete in all respect as per Scope and technical specification</t>
  </si>
  <si>
    <t>2.4.1</t>
  </si>
  <si>
    <t>2.4.2</t>
  </si>
  <si>
    <t>2.4.3</t>
  </si>
  <si>
    <t>2.4.4</t>
  </si>
  <si>
    <t>2.5</t>
  </si>
  <si>
    <t>Manufacturing, Testing &amp; Supply of Vibration Damper for following type of conductor complete in all respect as per Scope and technical specification</t>
  </si>
  <si>
    <t>2.5.1</t>
  </si>
  <si>
    <t>2.5.2</t>
  </si>
  <si>
    <t>2.5.3</t>
  </si>
  <si>
    <t>2.5.4</t>
  </si>
  <si>
    <t>2.6</t>
  </si>
  <si>
    <t>2.6.1</t>
  </si>
  <si>
    <t>2.6.2</t>
  </si>
  <si>
    <t>2.6.3</t>
  </si>
  <si>
    <t>2.7</t>
  </si>
  <si>
    <t>2.7.1</t>
  </si>
  <si>
    <t>2.7.2</t>
  </si>
  <si>
    <t>2.7.3</t>
  </si>
  <si>
    <t>2.7.4</t>
  </si>
  <si>
    <t>2.8</t>
  </si>
  <si>
    <t>2.8.1</t>
  </si>
  <si>
    <t>2.8.2</t>
  </si>
  <si>
    <t>2.8.3</t>
  </si>
  <si>
    <t>2.9</t>
  </si>
  <si>
    <t>2.9.1</t>
  </si>
  <si>
    <t>2.9.2</t>
  </si>
  <si>
    <t>2.9.3</t>
  </si>
  <si>
    <t>2.9.4</t>
  </si>
  <si>
    <t>2.10</t>
  </si>
  <si>
    <t>Manufacturing, Testing &amp; Supply of Preformed Armour Rod for following type of conductor complete in all respect as per Scope and technical specification</t>
  </si>
  <si>
    <t>2.10.1</t>
  </si>
  <si>
    <t>2.10.2</t>
  </si>
  <si>
    <t>2.10.3</t>
  </si>
  <si>
    <t>2.13</t>
  </si>
  <si>
    <t>2.14</t>
  </si>
  <si>
    <t>Polymeric Insulators</t>
  </si>
  <si>
    <t>3.1</t>
  </si>
  <si>
    <t>Manufacturing, Testing and Supply of Silicone Rubber Housed Long rod composite polymer Insulator of following items complete in all respect as per scope and technical specifications</t>
  </si>
  <si>
    <t>3.1.5</t>
  </si>
  <si>
    <t>3.1.6</t>
  </si>
  <si>
    <t xml:space="preserve">OPGW &amp; Accessories </t>
  </si>
  <si>
    <t>Manufacturing, Testing &amp; Supply of Hardware set for 48 fibre OPGW OFC including cable fittings and all accessories (per Km rate)</t>
  </si>
  <si>
    <t>Manufacturing, Testing &amp; Supply of following OPGW Accessories complete in all respect as per scope and technical specifications</t>
  </si>
  <si>
    <t>4.3.1</t>
  </si>
  <si>
    <t>4.3.2</t>
  </si>
  <si>
    <t>4.3.3</t>
  </si>
  <si>
    <t>4.3.4</t>
  </si>
  <si>
    <t>4.3.5</t>
  </si>
  <si>
    <t>4.3.6</t>
  </si>
  <si>
    <t>4.3.7</t>
  </si>
  <si>
    <t>4.3.8</t>
  </si>
  <si>
    <t>4.3.9</t>
  </si>
  <si>
    <t>4.3.10</t>
  </si>
  <si>
    <t>4.3.11</t>
  </si>
  <si>
    <t>4.3.12</t>
  </si>
  <si>
    <t>4.3.13</t>
  </si>
  <si>
    <t>4.3.14</t>
  </si>
  <si>
    <t>4.3.15</t>
  </si>
  <si>
    <t>Earthwire &amp; Aceessories</t>
  </si>
  <si>
    <t>Manufacturing, Testing and Supply of Earthwire &amp; Accessories complete as per scope and technical specifications</t>
  </si>
  <si>
    <t>5.1.1</t>
  </si>
  <si>
    <t>5.1.2</t>
  </si>
  <si>
    <t>6</t>
  </si>
  <si>
    <t>Miscellaneous Accessories</t>
  </si>
  <si>
    <t>6.1</t>
  </si>
  <si>
    <t>Manufacturing, Testing and Supply of Ariel Marker Balls fluroscent complete  as per scope &amp; technical specifications:</t>
  </si>
  <si>
    <t>6.2</t>
  </si>
  <si>
    <t>Manufacturing, Testing and Supply of Aviation Warning Lights solar powered complete in all respect as per scope &amp; technical specifications:</t>
  </si>
  <si>
    <t>TSLP Qty</t>
  </si>
  <si>
    <t>Manufacturing, Testing &amp; Supply of Hardware set for ACCC Drake equivalent Conductor including conductor accessories complete in all respect as per Scope and technical specification</t>
  </si>
  <si>
    <t>V String Suspension Hardware set</t>
  </si>
  <si>
    <t>Single Pilot Suspension Hardware set including PA rod</t>
  </si>
  <si>
    <t>2.2.5</t>
  </si>
  <si>
    <t>2.2.6</t>
  </si>
  <si>
    <t>2.3.5</t>
  </si>
  <si>
    <t>2.3.6</t>
  </si>
  <si>
    <t>2.4.5</t>
  </si>
  <si>
    <t>2.4.6</t>
  </si>
  <si>
    <t>2.5.5</t>
  </si>
  <si>
    <t>2.5.6</t>
  </si>
  <si>
    <t>2.6.5</t>
  </si>
  <si>
    <t>2.6.4</t>
  </si>
  <si>
    <t>2.7.5</t>
  </si>
  <si>
    <t>2.8.4</t>
  </si>
  <si>
    <t>2.9.5</t>
  </si>
  <si>
    <t>2.9.6</t>
  </si>
  <si>
    <t xml:space="preserve">110kV, 70KN </t>
  </si>
  <si>
    <t xml:space="preserve">110kV, 90KN </t>
  </si>
  <si>
    <t xml:space="preserve">220kV, 90KN </t>
  </si>
  <si>
    <t xml:space="preserve">220kV, 120KN </t>
  </si>
  <si>
    <t xml:space="preserve">400kV, 120KN </t>
  </si>
  <si>
    <t xml:space="preserve">400kV, 160KN </t>
  </si>
  <si>
    <t>2.11.1</t>
  </si>
  <si>
    <t>2.11.2</t>
  </si>
  <si>
    <t>2.11.3</t>
  </si>
  <si>
    <t>220/220kV MC or 220/110 kV MCMV or 220kV DC towers or 400 KV MC/DC tower</t>
  </si>
  <si>
    <t>220/220kV MCMV or 220/110 kV MCMV or 220kV DC towers or 400 KV Multicircuit tower</t>
  </si>
  <si>
    <t xml:space="preserve">Six line Double ACSR Panther conductor for 220kV/110kV Multi circuit </t>
  </si>
  <si>
    <t xml:space="preserve">Six line ACSR Wolf conductor for 220kV/110kV Multi circuit </t>
  </si>
  <si>
    <t xml:space="preserve">Dismantling  one no. 7/9/10 or 7/3.66/3.15 mm stranded steel earth wire from the existing 220kV DC / 110kV SC /66kV DC towers including detaching the tension clamps and suspension clamps, jumpers at tension points, earth bonds, protective trestles and providing suitable back stays complete in all respects as per scope &amp; technical specifications. </t>
  </si>
  <si>
    <t xml:space="preserve">Soil test in all kinds of soil except rock </t>
  </si>
  <si>
    <t xml:space="preserve">All kinds of soil excluding rock </t>
  </si>
  <si>
    <t>Normal kinds of soil</t>
  </si>
  <si>
    <t xml:space="preserve">Bill of Quantities for Dismantled items </t>
  </si>
  <si>
    <t>Transport of dismantled materials such as tower , extensions, conductor, earthwire, insulators, hardware etc. Including loading and unloading charges (for an average distance of 25kM)</t>
  </si>
  <si>
    <t>Manufacturing, Testing and Supply of Pipe Type Earthing set with 50NB Hot Dip GI Pipe (3000mm long), Set of flat 50x6 (5000mm long) with bolts, nuts &amp; spring washers complete in all respect as per scope &amp; Technical specifications</t>
  </si>
  <si>
    <t>Manufacturing, Testing &amp; Supply of Single Tension Hardware Fittings for following type of single conductor complete in all respect as per Scope and technical specification</t>
  </si>
  <si>
    <t>Manufacturing, Testing &amp; Supply of Single Suspension Hardware Fittings for following type of single conductor complete in all respect as per Scope and technical specification</t>
  </si>
  <si>
    <t>Manufacturing, Testing &amp; Supply of Double Suspension Hardware Fittings for following type of single conductor complete in all respect as per Scope and technical specification</t>
  </si>
  <si>
    <t>Manufacturing, Testing &amp; Supply of Double Tension Hardware Fittings for following type of single conductor complete in all respect as per Scope and technical specification</t>
  </si>
  <si>
    <t>Manufacturing, Testing &amp; Supply of Hardware set for Twin ACSR Panther Conductor for 220KV complete in all respect as per Scope and technical specification</t>
  </si>
  <si>
    <t>Double tension Hardware set</t>
  </si>
  <si>
    <t xml:space="preserve">Single Suspension Hardware set </t>
  </si>
  <si>
    <t>V String Suspension Hardware</t>
  </si>
  <si>
    <t>ACSR Panther Conductor (110KV)</t>
  </si>
  <si>
    <t>ACSR Kundah Conductor (220KV)</t>
  </si>
  <si>
    <t>ACSR Zebra Conductor (220KV)</t>
  </si>
  <si>
    <t>ACSR Wolf Conductor (110KV)</t>
  </si>
  <si>
    <t>ACCC Drake equivalent conductor (220KV)</t>
  </si>
  <si>
    <t>Quad Bundle ACSR Moose Conductor (400KV)</t>
  </si>
  <si>
    <t>Spacer Damper suitable for Twin ACSR Panther Conductor</t>
  </si>
  <si>
    <t>Spacer Damper suitable for ACSR Quad-Moose Conductor</t>
  </si>
  <si>
    <t>Minimum reserve Rate</t>
  </si>
  <si>
    <t>Total Price (excl. Taxes)</t>
  </si>
  <si>
    <t>Soil test in hard rock</t>
  </si>
  <si>
    <t>2.12</t>
  </si>
  <si>
    <t xml:space="preserve">400KV Multi Circuit tower </t>
  </si>
  <si>
    <t xml:space="preserve">400KV Double Circuit tower </t>
  </si>
  <si>
    <t>Total Qty - Main+Spare</t>
  </si>
  <si>
    <t>Rigid spacer suitable for ACSR Twin Panther</t>
  </si>
  <si>
    <t>set</t>
  </si>
  <si>
    <t>ACSR wolf Conductor</t>
  </si>
  <si>
    <t>2.10.4</t>
  </si>
  <si>
    <t>2.15</t>
  </si>
  <si>
    <t>2.15.1</t>
  </si>
  <si>
    <t>2.15.2</t>
  </si>
  <si>
    <t>North South Interlink Pacakge</t>
  </si>
  <si>
    <t>Transportation of 1C x 630 q.mm XLPE 110kV Cable including loading and unloading from the storage location to work site without any damage to the cable including making it ready for laying/erection works</t>
  </si>
  <si>
    <t>Uncoiling and laying of 110kV XLPE Cable - 3 run for each circuit in separate trefoil formation in cable trenches and tying together with high quality cable ties at an interval of 1m as per the drawing along the excavated trenches and sand bed formed, looping of the cables through various types of pipes already laid including all charges for handling, uncoiling and paving of cables in trenches using standard cable installation equipments after providing all necessary precuations  to be followed as per IS specifications without damaging the existin pipe lines, cables, water lines etc. and rectifying the damges occured, if any to the existing insallations, providing aluminium sheet identification tags 150x50mm size and 1mm think embeded with the mark showing the 'Feeder Name , Phase at every 3m interval of each cable circuit, stacking the ballance cable bits safely etc. complete.</t>
  </si>
  <si>
    <t>Uncoiling and laying of 110kV XLPE Cable - 1 run in horizontal formation as per drawing along the already exavated trenches and tying together with high quality cable ties at an interval of 1m as per the drawing along the excavated trenches and sand bed formed, looping of the cables through various types of pipes already laid including all charges for handling, uncoiling and paving of cables in trenches using standard cable installation equipments after providing all necessary precuations  to be followed as per IS specifications without damaging the existin pipe lines, cables, water lines etc. and rectifying the damges occured, if any to the existing insallations, providing aluminium sheet identification tags 150x50mm size and 1mm think embeded with the mark showing the 'Feeder Name , Phase at every 3m interval of each cable circuit, stacking the ballance cable bits safely etc. complete.</t>
  </si>
  <si>
    <t>Laying 180mm dia HDPE pipe with coupling collars for 630 sq.mm 110KV UG cable as per drawing in the existing trench for the road crossing, tower bottom /yard structure etc. for protection of the open cables  as per the direction of the department</t>
  </si>
  <si>
    <t>Lifting of 1 Core 630 sq.mm XLPE 110kV  Cable, which was laid on the ground, to the tower top by using pulley, rope etc and giving necessary fixing arrangement and conneciton as per the direction of the department</t>
  </si>
  <si>
    <t>Clamping of 1 core 630 sq.mm cable with supporting structure / cable tray/ ladder using heay duty non-magnetic  materials Aluminium cast cable bracket / clamp set at an interval of 750mm, providing suitable holes in the plates, racket, structure, fixing the same the bracket / structure etc. complete</t>
  </si>
  <si>
    <t>Carrying out the outdoor end cable termination work in tower/yard struchure for 1 Core 630 sq.mm XLPE 110kV cable including earth bonding , all charges for the termination of cables as per standard specifications, assisting the termination works, cutting the cable, supplying all the tools and plants and other accessories and all other sundry expenditures etc. as per the directions of the departmental officers at site</t>
  </si>
  <si>
    <t>Casting, curing and stacking 40x50 cm RCC protection slabs having the thinkness 7.5cm at centre and 5cm sides (6mm bars, 70mm  c/c bothways marking CAUTION 110KV' in storage yard, transporting and placing the slab above sand cushion bed including all the charges for charged for materilas, labour for casting slabs, curing, stacking, loading and unloading from stock yard upto a distance of 1km  (average), placing, fixing stables as per drawing and direction of the deparment</t>
  </si>
  <si>
    <t>Filling available exavated earth (excluding rock) in trenches, plinth, sides of the foundation etc. in layers not excedding 20cm in depth, consolidating each deposited earth by ramming and watering, lea up to 50m and lieft upto 1.5m as per the direction of the depatment</t>
  </si>
  <si>
    <t>Laying synthetic warning tape of size 300mm wide and 1mm think with printing of danger' 110KV CABLE, KSEBL (FEEDER NAME) in black letters of size 200mmx5mm and laying in the cable trench during back filling as directed by the department</t>
  </si>
  <si>
    <t>Providing CC BLOCK 400x250x100mm route marker / joint marker as per standard specifications and drawing at locations as directed by the deparment inclduing all charges for fixing  using cement concrete 1:3:6  using 20mm brocken stone, finishing the surface and embedding the letters at top " 110KV CABLE / 110KV CABLE JOINT / FEEDER NAME" etc. as directed by department</t>
  </si>
  <si>
    <t>Erection of hot dipped GI angles cable support  and termination structure at yard, cable and Earth Strip ladder trays on 110KV tower as per the drawing</t>
  </si>
  <si>
    <t>Erathing with hot dipped GI pipe 4.5 m long, 40mm dia including accessories and providing  masonay enclosure with cover plate having locking arangement and watering pipes etc. with charcoal/coak required as per the direction of the department</t>
  </si>
  <si>
    <t>Laying hot dipped GI strip of 50x6 mm size through GI Cable ladders on outdoor open busbar supports in the 110kV tower including cleaning and neatly bending of strips, cutting and clamping , bolting and connecting to earth pit bus by welding or bolt and nuts, removing of earth in the tower footing and burying the earth strip to the required depth as per the direction of the department</t>
  </si>
  <si>
    <t>Fixing of 110kV polymer (Silcon Rubber) type Surge Arrestor on the 110KV tower cross arm after opening of crates at the place of storage leading to site carefully keeping and lines and levels as per the department</t>
  </si>
  <si>
    <t>Fabricating, supplying and fixing danger Board along the cable route as per the drawing cindluing all charges for supplying and fixing 600x500mm sign board using aluminium composite panel sheet mounted on MS angles 60x60x6mm at a hight of 2.75 metre (including the cost of fittings) embeded in cement concrete block 30x30x45cm of CC 1:2:6 using 20mm brocken stone and all form work, painting both sides of the board and angle iron with tow coats of synttic enamal paint over a primer coat and lettering 2.5 to 4cm etc. complete as per the directions of the department</t>
  </si>
  <si>
    <t>Cement solid / hollow block of size 300x200x150 mm work in cement mortal 1: 6 for foundation and basement including the cost of all materials, conveyance and labour charges etc complete as per specification</t>
  </si>
  <si>
    <t>Supplying , stacking, handling and spreading 20mm brocken stone for required thickness min 10cm alying to levels as per the drawing and specifications</t>
  </si>
  <si>
    <t>Erection of 110kV cable termination set on the already erected tower after opening of cates at the place of storage leading to the site carefully keeping lines and levels as per the direction for department</t>
  </si>
  <si>
    <t>Drum</t>
  </si>
  <si>
    <t>Mtr</t>
  </si>
  <si>
    <t>Nos</t>
  </si>
  <si>
    <t>Cub. Metre</t>
  </si>
  <si>
    <t>Metre</t>
  </si>
  <si>
    <t>Meter</t>
  </si>
  <si>
    <t>Cub.metre</t>
  </si>
  <si>
    <t>110KV UG cable - Materials Charge</t>
  </si>
  <si>
    <t xml:space="preserve">110 kV UG Cable 630 sqmm XLPE Aluminium Cable Aluminim Corrugated Shathed XLPE </t>
  </si>
  <si>
    <t xml:space="preserve">110 kV Cable end termination (Heat shrinkable type)  suitable for tower cross mounting </t>
  </si>
  <si>
    <t>Supply of Single Phase Link Box without SVL with earth bond cable suitable for 110KV XLPE Cable</t>
  </si>
  <si>
    <t>110kV Surge Arrestor Polymer (Silicon Rubber)  with all accessories suitable for mounting in Tower</t>
  </si>
  <si>
    <t>Heavy Duty Non Magnetic materials Aluminium cast cable bracket / clamp with protective sleeve inside with all fixing materials like fasterners etc. suitable for 110kV 630 sq.mm Cable</t>
  </si>
  <si>
    <t>Hot Dipped GI Angle Ladder trays with all fixing materials like tray joiniting angles, plates, B&amp;N, Washers etc for mouting 110KV Cable on tower including support structure for additional fabrication on tower</t>
  </si>
  <si>
    <t>Hot Dipped GI Angle Ladder trays with all fixing materials like tray joiniting angles, plates, B&amp;N, Washers etc for laying earth strips on tower</t>
  </si>
  <si>
    <t>Hot Dipped GI strip Size 50x6mm Size</t>
  </si>
  <si>
    <t>Synthetic warning Tape Size 300mm Wide &amp; 1mm Think with printing as per standard</t>
  </si>
  <si>
    <t>Supply of 180m Dia HDPE pipe with coupling Collars</t>
  </si>
  <si>
    <t xml:space="preserve">Optical Fibre Cable </t>
  </si>
  <si>
    <t>Splice Box for OFC</t>
  </si>
  <si>
    <r>
      <t xml:space="preserve">Soil test, wherever found neccessary for asertaining type of foundation including taking pits/bore holes, collecting soil samples and testing at approved laboratories as per relevant IS codes, including cost of testing, all labour and transportion charges etc. as directed by KSEB Officers complete in all respects as per scope &amp; technical specifications of following types: </t>
    </r>
    <r>
      <rPr>
        <b/>
        <sz val="12"/>
        <rFont val="Century Gothic"/>
        <family val="2"/>
      </rPr>
      <t>Except in river/lake</t>
    </r>
  </si>
  <si>
    <r>
      <t xml:space="preserve">Soil test, wherever found neccessary for asertaining type of foundation including taking pits/bore holes, collecting soil samples and testing at approved laboratories as per relevant IS codes, including cost of testing, all labour and transportion charges etc. as directed by KSEB Officers complete in all respects as per scope &amp; technical specifications of following types: </t>
    </r>
    <r>
      <rPr>
        <b/>
        <sz val="12"/>
        <rFont val="Century Gothic"/>
        <family val="2"/>
      </rPr>
      <t>In river/lake</t>
    </r>
  </si>
  <si>
    <t>Excavation by mechanical means (Hydraulic excavator) / manual means in foundation trenches or drains (not exceeding 1.5m in width or 10 sqm on plan), including dressing of sides and ramming of bottoms, in specified lifts, including disposal of surplus excavated soil as directed, within a lead of 50m including pumping out water from all sources wherever necessary, complete in all respects as per scope &amp; technical specifications in:</t>
  </si>
  <si>
    <t>22.1.1</t>
  </si>
  <si>
    <t>22.1.2</t>
  </si>
  <si>
    <t>22.1.3</t>
  </si>
  <si>
    <t>22.2.1</t>
  </si>
  <si>
    <t>22.2.2</t>
  </si>
  <si>
    <t>22.2.3</t>
  </si>
  <si>
    <t>22.3.1</t>
  </si>
  <si>
    <t>22.3.2</t>
  </si>
  <si>
    <t>22.3.3</t>
  </si>
  <si>
    <t>22.4.1</t>
  </si>
  <si>
    <t>22.4.2</t>
  </si>
  <si>
    <t>22.4.3</t>
  </si>
  <si>
    <t>Excavation by mechanical means (Hydraulic excavator) / manual means over areas (exceeding 30cm in depth. 1.5 m in width as well as 10 sqm on plan) including disposal of excavated earth, lead upto 50m and in specified lift, disposed earth to be levelled and neatly dressed including pumping out water from all sources wherever necessary. complete in all respects as per scope &amp; technical specifications in:</t>
  </si>
  <si>
    <t>23.1.1</t>
  </si>
  <si>
    <t>23.1.2</t>
  </si>
  <si>
    <t>23.1.3</t>
  </si>
  <si>
    <t>23.2.1</t>
  </si>
  <si>
    <t>23.2.2</t>
  </si>
  <si>
    <t>23.2.3</t>
  </si>
  <si>
    <t>23.3.1</t>
  </si>
  <si>
    <t>23.3.2</t>
  </si>
  <si>
    <t>23.3.3</t>
  </si>
  <si>
    <t>Earth work in excavation in soil (Under water) by mechanical means (Hydraulic excavator) / manual means over areas (exceeding 30cm in depth, 1.5 m in width as well as 10 sqm on plan) including disposal of excavated earth, lead upto 50m and lift upto 1.5m, disposed earth to be levelled and neatly dressed, in or under water and/or liquid mud, including pumping out water as required, complete in all respects as per scope &amp; technical specifications:</t>
  </si>
  <si>
    <t>Excavation in hard rock using non explosive agent (Chemical) without resorting to the use of conventional explosive materials etc in all lifts and conveying and depositing the excavated rock etc. at places with in a distance of 50m including pumping out water from all sources wherever necessary as directed by KSEB Engineer complete as per scope &amp; technical specifications in:</t>
  </si>
  <si>
    <t>Providing and laying in position plain/reinforced cement concrete of specified grade excluding the cost of centering and shuttering up to plinth level complete in all respects including dewatering wherever necessary as per scope &amp; specification of work &amp; technical specifications.</t>
  </si>
  <si>
    <t>1:3:6 (1 Cement : 3 coarse sand (zone-III): 6 graded stone/aggregate 40 mm nominal size) (Note :- Cement content considered in this item is @ 220 kg/cum. Excess/less cement used as per design mix is payable/recoverable separately)</t>
  </si>
  <si>
    <t>1:3:6 (1 Cement : 3 coarse sand (zone-III): 6 graded stone/aggregate 20 mm nominal size) (Note :- Cement content considered in this item is @ 220 kg/cum. Excess/less cement used as per design mix is payable/recoverable separately)</t>
  </si>
  <si>
    <t>Filling available excavated earth (excluding rock) in trenches, plinth, sides of foundations etc. in layers not exceeding 20cm in depth, consolidating each deposited layer by ramming and watering, lead up to 50 m and in all lifts complete in all respects as per scope &amp; technical specifications.</t>
  </si>
  <si>
    <t>Boring and installation bored cast-in-situ reinforced cement concrete piles of specified grade of specified diameter and length below the pile cap, to carry a safe working load not less than specified, excluding the cost of steel reinforcement and cost of concrete but including the cost of boring with bentonite solution and temporary casing of appropriate length for setting out and removal of same and the length of the pile to be embedded in the pile cap etc. by percussion drilling using Direct mud circulation (DMC) or Bailer and chisel technique by tripod and mechanical Winch Machine all complete, including removal of excavated earth with all its lifts and leads (length of pile for payment shall be measured up to bottom of pile cap). Note: Truck Mounted rotary/TMR/Tubewell boring machine shall not be used . For all diameters of pile including charges for structural design of piles and pile cap,all costs towards shifting , making ring bunds, access bunds, dewatering etc complete except for piles in river/lake as per the direction of KSEBL Engineer complete in all respects as per scope &amp; technical specifications.</t>
  </si>
  <si>
    <t>Hire charges for providing floating platform required for piling, concreting etc (Pontoon in steel work using 2 Nos. x 12.00 x 5.55x1.75 meter size one for providing machineries and the other for handling materials for form work etc, fabricating and hoisting in position with MS plate 6mm thick for bottom and sides, 10mm for top and stiffening both ways with 65mm x 65mm x 6mm Ms angle at 50cm c/c supporting over by ISMB - 150 200mm &amp; 3 Nos., 6m long MS pipe is used for supporting the pontoon. 1 meter dia circular barrels having length 6.40 meter and 5.00 meter each is used on either side and 3.75 meter long is used in front side) or of equivalent size and approved materials. Necessary charges are included for sot and hire charges of anchorages, pontoon, mobilization charges including painting with iron primer etc. complete for piling works in river/lake as per the directions of the departmental officers at site</t>
  </si>
  <si>
    <t xml:space="preserve">Fabricating, casing pipe of specified diameter with specified thick MS plate used for cast in situ pile including cost and conveyance of all materials, all related charges for fixing anchorages etc with all leads and lifts etc. complete  for piles in river/lake according to the specification and as directed by the departmental officers complete in all respects as per scope &amp; technical specifications. </t>
  </si>
  <si>
    <t>Conveying  pre fabricated, casing pipe of specified diameter with specified thick MS plate used for cast in situ pile and errecting at site in lines and levels and driven down into a required depth including cost and conveyance of all materials, all related charges for anchoring etc with all leads and lifts etc.complete for piles in river/lake as directed by the departmental officers, complete in all respects as per scope &amp; technical specifications.</t>
  </si>
  <si>
    <t>Boring and installation of cast-in-situ reinforced cement concrete piles of specified grade of specified diameter and length below the pile cap, to carry a safe working load not less than specified, excluding the cost of steel reinforcement and cost of concrete but including the cost of boring with bentonite solution and the length of the pile to be embedded in the pile cap etc. by percussion drilling using Direct mud circulation (DMC) or Bailer and chisel technique by tripod and mechanical Winch Machine all complete, including removal of excavated earth with all its lifts and leads and disposal of earth as per local regulations  for Piles coming in river/lake(away from water bodies) (length of pile for payment shall be measured up to bottom of pile cap). Note: Truck Mounted rotary/TMR/Tubewell boring machine shall not be used . For all diameters of pile including charges for structural design of piles and pile cap,all costs towards shifting , making ring bunds, access bunds, dewatering etc complete as per the direction of KSEBL Engineer complete in all respects as per scope &amp; technical specifications.</t>
  </si>
  <si>
    <t>Conveyance to site and Driving precast vertical specified grade R.C.C. Piles (Guard piles) excluding cost of cement concrete and Reinforcement complete as per Drawing and &amp; Technical Specification Size of pile - as specified in river/lake. For all diameters / size of pile including charges for structural design of piles, all costs towards shifting , driving, jointing wherever required, etc complete as per the direction of KSEBL Engineer complete in all respects as per scope &amp; technical specifications.</t>
  </si>
  <si>
    <t>Add for using extra cement in the items of design mix over and above the specified cement content therein.(This rate will be used for making deductions in case of usage of lesser cement content as directed)</t>
  </si>
  <si>
    <t>Boring with hydraulic piling rigs with power units, and installing cast in situ single under reamed piles of specified diameter and length below pile cap in cement concrete, to carry a safe working load not less than specified, excluding the cost of steel reinforcement and concrete but including the cost of boring with bentonite solution and the length of the pile to be embedded in pile cap etc. (Length of pile for payment shall be measured upto to the bottom of pile cap)  For all diameters of pile including charges for structural design of piles,all costs towards shifting , making ring bunds, access bunds, dewatering etc complete as per the direction of KSEBL Engineer complete in all respects as per scope &amp; technical specifications.</t>
  </si>
  <si>
    <t>Vertical load testing of piles in accordance with IS 2911 (Part IV) including installation of loading platform by Kentledge/Anchor piles method and preparation of pile head or construction of test cap and dismantling of test cap after test etc. complete as per specification &amp; the direction of Engineer in-charge for Single pile of various tone capacities. Initial test (Test Load 2.5 times the Safe capacity) except for river/lake locations
Note: 1. Initial and Routine Load Test shall not be carried out by Dynamic method of testing. 
Note: 2. Testing agency shall submit the design of loading platform for KSEB approval 
complete in all respects as per scope &amp; technical specifications:</t>
  </si>
  <si>
    <t>Initial test Single pile upto 50 MT Safe capacity</t>
  </si>
  <si>
    <t xml:space="preserve">Initial test Single pile above 50 MT and upto 100 MT Safe capacity </t>
  </si>
  <si>
    <t xml:space="preserve">Single pile upto 50 MT Safe capacity, Routine test (Test Load 1.5 times the Safe capacity) </t>
  </si>
  <si>
    <t>Single pile above 50 MT and upto 100 tonne Safe capacity, Routine test (Test Load 1.5 times the Safe capacity)</t>
  </si>
  <si>
    <t>Integrity testing of Pile using Low Strain/ Sonic Integrity Test/ Sonic Echo Test method in accordance with IS 14893 including surface preparation of pile top by removing soil, mud, dust &amp; chipping lean concrete lumps etc. and use of computerised equipment and high skill trained personal for conducting the test &amp; submission of results, all complete at all locations as per direction of Engineer-in-charge.</t>
  </si>
  <si>
    <t>High-Strain Dynamic Testing of pile using method in accordance with ASTM D 4945 including surface preparation of pile top by removing soil, mud, dust &amp; chipping lean concrete lumps etc. and use of computerised equipment and high skill trained personal for conducting the test &amp; submission of results, except in river/lake all complete as per direction of Engineer-in-charge.</t>
  </si>
  <si>
    <t>High-Strain Dynamic Testing of pile using method in accordance with ASTM D 4945 including surface preparation of pile top by removing soil, mud, dust &amp; chipping lean concrete lumps etc. and use of computerised equipment and high skill trained personal for conducting the test &amp; submission of results, in river/lake all complete as per direction of Engineer-in-charge.</t>
  </si>
  <si>
    <t>Supplying , stacking, handling and spreading River sand for sand bedding and sand covering over the 110kV cable in cable trench</t>
  </si>
  <si>
    <t>Steel reinforcement for R.C.C. work including straightening, cutting, bending, placing in position and binding all complete at all levels with Thermo-Mechanically Treated bars complete in all respects as per scope &amp; technical specifications.</t>
  </si>
  <si>
    <t>Installation of Emergency Restoration System (ERS) Work in existing 220 KV Double circuit Line Route (ERS Equipment will be supplied by KSEB) complete in all respects as per scope &amp; technical specifications.</t>
  </si>
  <si>
    <t>Stub setting as per approved schedule including surveying for marking and pegging of tower locations at site, in correct alignment using template or Probe Setting in concrete foundation / rock foundation excluding excavation, concreting and back filling, removing the template after completion etc., complete in all respects as per scope &amp; specification of work for following:</t>
  </si>
  <si>
    <t>Stringing of conductors using Tension Puller Machine including attaching Polymer V type Tension/Suspension insulator strings with arcing horns or rings on to the cross arms, clamping conductor to the insulator strings using suspension clamps with armour rods, tension clamps, jumpering at tension points with pilot suspension insulators, wherever necessary, jointing of conductor and pilot wire, wherever necessary, installation of vibration  dampers, including dismantling of 33kV or LT lines &amp; re-stringing, whereever required, complete in all respects as per scope &amp; specification of work for the following:</t>
  </si>
  <si>
    <t xml:space="preserve">Six line Single and Six line Double ACSR Panther conductor for 110 kV/220kV Multi circuit </t>
  </si>
  <si>
    <t>In foundation and plinth</t>
  </si>
  <si>
    <t>In superstructure above plinth level and upto floor five level</t>
  </si>
  <si>
    <t xml:space="preserve">Random rubble masonry with hard stone including levelling up with cement concrete 1:6:12 ( 1 cement : 6 coarse sand : 12 graded stone aggregate 20mm nominal size) with cement mortar 1:6  ( 1 cement : 6 coarse sand)   complete in all respects as per scope &amp; technical specifications </t>
  </si>
  <si>
    <r>
      <t xml:space="preserve">1:1.5:3 (1 cement : 1.5 coarse sand : 3 graded stone aggregate 20 mm nominal size) with cement content of 400 kg/m3 (Note :- Excess/less cement used as per design mix is payable/recoverable separately)  </t>
    </r>
    <r>
      <rPr>
        <b/>
        <sz val="12"/>
        <rFont val="Century Gothic"/>
        <family val="2"/>
      </rPr>
      <t xml:space="preserve">except for river/lake locations </t>
    </r>
    <r>
      <rPr>
        <sz val="12"/>
        <rFont val="Century Gothic"/>
        <family val="2"/>
      </rPr>
      <t>inclusive of dewatering wherever required etc</t>
    </r>
    <r>
      <rPr>
        <b/>
        <sz val="12"/>
        <rFont val="Century Gothic"/>
        <family val="2"/>
      </rPr>
      <t xml:space="preserve"> </t>
    </r>
    <r>
      <rPr>
        <sz val="12"/>
        <rFont val="Century Gothic"/>
        <family val="2"/>
      </rPr>
      <t>complete in all respects as per scope &amp; technical specifications.</t>
    </r>
  </si>
  <si>
    <r>
      <t xml:space="preserve">Providing and laying in position machine batched and machine mixed design mix of specified grade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including dewatering wherever required as per direction of KSEB </t>
    </r>
    <r>
      <rPr>
        <b/>
        <sz val="12"/>
        <rFont val="Century Gothic"/>
        <family val="2"/>
      </rPr>
      <t>coming in various locations except river/lake</t>
    </r>
    <r>
      <rPr>
        <sz val="12"/>
        <rFont val="Century Gothic"/>
        <family val="2"/>
      </rPr>
      <t>, complete in all respects as per scope &amp; technical specifications.Engineer-in-charge.“(Note :- Cement content considered in this item is @ 330 kg/cum.“Excess/ less cement used as per design mix is payable/recoverable separately).</t>
    </r>
  </si>
  <si>
    <r>
      <t>Providing and laying in position ready mixed specified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and with necessary floating arrangements to keep the pipes floating , excluding the cost of centering, shuttering finishing and reinforcement, including cost of admixtures in recommended proportions  as  per  IS  :  9103  to  accelerate/  retard  setting  of concrete,improve workability without impairing strength and durability as per direction of KSEB</t>
    </r>
    <r>
      <rPr>
        <b/>
        <sz val="12"/>
        <rFont val="Century Gothic"/>
        <family val="2"/>
      </rPr>
      <t xml:space="preserve"> for Piles and pile cap coming in river/lake</t>
    </r>
    <r>
      <rPr>
        <sz val="12"/>
        <rFont val="Century Gothic"/>
        <family val="2"/>
      </rPr>
      <t>, complete in all respects as per scope &amp; technical specifications.(Note :- Cement content considered in this item is @ 400 kg/cum. Excess/less cement used as per design mix is payable/recoverable separately)</t>
    </r>
  </si>
  <si>
    <t>North South Interlink Project</t>
  </si>
  <si>
    <t>21.1.1</t>
  </si>
  <si>
    <t>21.1.2</t>
  </si>
  <si>
    <t>21.1.3</t>
  </si>
  <si>
    <t>21.2.1</t>
  </si>
  <si>
    <t>21.2.2</t>
  </si>
  <si>
    <t>21.2.3</t>
  </si>
  <si>
    <t>21.3.1</t>
  </si>
  <si>
    <t>21.3.2</t>
  </si>
  <si>
    <t>21.3.3</t>
  </si>
  <si>
    <t>21.4.1</t>
  </si>
  <si>
    <t>21.4.2</t>
  </si>
  <si>
    <t>21.4.3</t>
  </si>
  <si>
    <r>
      <t>Providing and laying in position ready mixed specified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t>
    </r>
    <r>
      <rPr>
        <b/>
        <sz val="12"/>
        <rFont val="Century Gothic"/>
        <family val="2"/>
      </rPr>
      <t xml:space="preserve"> R.M.C.</t>
    </r>
    <r>
      <rPr>
        <sz val="12"/>
        <rFont val="Century Gothic"/>
        <family val="2"/>
      </rPr>
      <t xml:space="preserve"> from transit mixer to site of laying and with necessary arrangements to keep the pipes, excluding the cost of centering, shuttering finishing and reinforcement, including cost of admixtures in recommended proportions  as  per  IS  :  9103  to  accelerate/  retard  setting  of concrete,improve workability without impairing strength and durability, dewatering wherever required as per direction of KSEB </t>
    </r>
    <r>
      <rPr>
        <b/>
        <sz val="12"/>
        <rFont val="Century Gothic"/>
        <family val="2"/>
      </rPr>
      <t>coming in various locations except river/lake</t>
    </r>
    <r>
      <rPr>
        <sz val="12"/>
        <rFont val="Century Gothic"/>
        <family val="2"/>
      </rPr>
      <t>, complete in all respects as per scope &amp; technical specifications.(Note :- Cement content considered in this item is @ 330 kg/cum. Excess/less cement used as per design mix is payable/recoverable separately)</t>
    </r>
  </si>
  <si>
    <t xml:space="preserve">220 Multi Circuit special tower </t>
  </si>
  <si>
    <t>Design, Proto Fabrication, Assembly and Type Testing (non-destructive type) of new towers including design of tower foundation, complete in all respects as per scope &amp; specification of work &amp; technical specifications.</t>
  </si>
  <si>
    <t>Deleted</t>
  </si>
  <si>
    <t>Nil</t>
  </si>
  <si>
    <t>ANNEXURE - B (Rev. 01)</t>
  </si>
  <si>
    <t>Kottayam Line Package</t>
  </si>
  <si>
    <t>19=11+15+18</t>
  </si>
  <si>
    <t>10=4 to 9</t>
  </si>
  <si>
    <t>11= 4 to 10</t>
  </si>
  <si>
    <t>15=12to14</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</si>
</sst>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quot;₹&quot;\ #,##0.00"/>
    <numFmt numFmtId="166" formatCode="0.0"/>
    <numFmt numFmtId="167" formatCode="_ * #,##0.00_ ;_ * \-#,##0.00_ ;_ * \-??_ ;_ @_ "/>
    <numFmt numFmtId="168" formatCode="_([$€-2]* #,##0.00_);_([$€-2]* \(#,##0.00\);_([$€-2]* \-??_)"/>
    <numFmt numFmtId="169" formatCode="0.0000"/>
    <numFmt numFmtId="170" formatCode="0.000"/>
  </numFmts>
  <fonts count="68">
    <font>
      <sz val="11"/>
      <color theme="1"/>
      <name val="Calibri"/>
      <family val="2"/>
    </font>
    <font>
      <sz val="11"/>
      <color indexed="8"/>
      <name val="Calibri"/>
      <family val="2"/>
    </font>
    <font>
      <sz val="10"/>
      <name val="Arial"/>
      <family val="2"/>
    </font>
    <font>
      <b/>
      <sz val="10"/>
      <name val="Century Gothic"/>
      <family val="2"/>
    </font>
    <font>
      <b/>
      <sz val="11"/>
      <color indexed="8"/>
      <name val="Calibri"/>
      <family val="2"/>
    </font>
    <font>
      <sz val="11"/>
      <name val="Arial"/>
      <family val="2"/>
    </font>
    <font>
      <b/>
      <i/>
      <sz val="11"/>
      <color indexed="8"/>
      <name val="Calibri"/>
      <family val="2"/>
    </font>
    <font>
      <b/>
      <sz val="11"/>
      <name val="Arial"/>
      <family val="2"/>
    </font>
    <font>
      <sz val="11"/>
      <color indexed="8"/>
      <name val="Arial"/>
      <family val="2"/>
    </font>
    <font>
      <sz val="11"/>
      <name val="Calibri"/>
      <family val="2"/>
    </font>
    <font>
      <b/>
      <u val="single"/>
      <sz val="14"/>
      <color indexed="8"/>
      <name val="Calibri"/>
      <family val="2"/>
    </font>
    <font>
      <sz val="10"/>
      <name val="Century Schoolbook"/>
      <family val="1"/>
    </font>
    <font>
      <sz val="10"/>
      <name val="FreeSans"/>
      <family val="2"/>
    </font>
    <font>
      <sz val="12"/>
      <name val="Century Gothic"/>
      <family val="2"/>
    </font>
    <font>
      <b/>
      <sz val="12"/>
      <name val="Century Gothic"/>
      <family val="2"/>
    </font>
    <font>
      <b/>
      <sz val="14"/>
      <color indexed="8"/>
      <name val="Calibri"/>
      <family val="2"/>
    </font>
    <font>
      <b/>
      <sz val="11"/>
      <name val="Century Gothic"/>
      <family val="2"/>
    </font>
    <font>
      <b/>
      <sz val="16"/>
      <name val="Century Gothic"/>
      <family val="2"/>
    </font>
    <font>
      <b/>
      <u val="single"/>
      <sz val="14"/>
      <name val="Century Gothic"/>
      <family val="2"/>
    </font>
    <font>
      <b/>
      <sz val="11"/>
      <name val="Calibri"/>
      <family val="2"/>
    </font>
    <font>
      <strike/>
      <sz val="11"/>
      <name val="Calibri"/>
      <family val="2"/>
    </font>
    <font>
      <sz val="11"/>
      <name val="Century Gothic"/>
      <family val="2"/>
    </font>
    <font>
      <strike/>
      <sz val="11"/>
      <name val="Century Gothic"/>
      <family val="2"/>
    </font>
    <font>
      <b/>
      <sz val="14"/>
      <name val="Century Gothic"/>
      <family val="2"/>
    </font>
    <font>
      <sz val="12"/>
      <name val="Calibri"/>
      <family val="2"/>
    </font>
    <font>
      <b/>
      <sz val="14"/>
      <name val="Century Schoolbook"/>
      <family val="1"/>
    </font>
    <font>
      <b/>
      <sz val="11"/>
      <color indexed="8"/>
      <name val="Arial"/>
      <family val="2"/>
    </font>
    <font>
      <b/>
      <sz val="16"/>
      <color indexed="8"/>
      <name val="Calibri"/>
      <family val="2"/>
    </font>
    <font>
      <i/>
      <sz val="12"/>
      <name val="Century Gothic"/>
      <family val="2"/>
    </font>
    <font>
      <b/>
      <sz val="1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
      <b/>
      <i/>
      <sz val="11"/>
      <color theme="1"/>
      <name val="Calibri"/>
      <family val="2"/>
    </font>
    <font>
      <b/>
      <sz val="14"/>
      <color theme="1"/>
      <name val="Calibri"/>
      <family val="2"/>
    </font>
    <font>
      <b/>
      <sz val="11"/>
      <color theme="1"/>
      <name val="Arial"/>
      <family val="2"/>
    </font>
    <font>
      <b/>
      <u val="single"/>
      <sz val="14"/>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thin"/>
      <bottom style="thin"/>
    </border>
    <border>
      <left style="medium"/>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thin"/>
      <bottom style="thin"/>
    </border>
    <border>
      <left style="medium"/>
      <right style="medium"/>
      <top/>
      <bottom style="thin"/>
    </border>
    <border>
      <left/>
      <right/>
      <top style="thin"/>
      <bottom style="thin"/>
    </border>
    <border>
      <left style="medium"/>
      <right style="medium"/>
      <top style="thin"/>
      <bottom/>
    </border>
    <border>
      <left/>
      <right/>
      <top/>
      <bottom style="thin"/>
    </border>
    <border>
      <left/>
      <right style="thin"/>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right/>
      <top style="thin"/>
      <bottom style="medium"/>
    </border>
    <border>
      <left style="thin"/>
      <right style="thin"/>
      <top/>
      <bottom style="thin"/>
    </border>
    <border>
      <left style="medium"/>
      <right style="thin"/>
      <top/>
      <bottom style="thin"/>
    </border>
    <border>
      <left style="thin"/>
      <right/>
      <top style="thin"/>
      <bottom style="thin"/>
    </border>
    <border>
      <left style="thin"/>
      <right/>
      <top style="thin"/>
      <bottom style="medium"/>
    </border>
    <border>
      <left/>
      <right style="medium"/>
      <top/>
      <bottom style="medium"/>
    </border>
    <border>
      <left/>
      <right style="medium"/>
      <top style="medium"/>
      <bottom/>
    </border>
    <border>
      <left/>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medium"/>
      <top/>
      <bottom style="thin"/>
    </border>
    <border>
      <left style="medium"/>
      <right style="medium"/>
      <top style="medium"/>
      <bottom style="medium"/>
    </border>
    <border>
      <left/>
      <right style="medium"/>
      <top style="medium"/>
      <bottom style="medium"/>
    </border>
    <border>
      <left style="medium"/>
      <right/>
      <top/>
      <bottom style="thin"/>
    </border>
    <border>
      <left style="medium"/>
      <right/>
      <top style="thin"/>
      <bottom style="medium"/>
    </border>
    <border>
      <left/>
      <right style="thin"/>
      <top style="medium"/>
      <bottom/>
    </border>
    <border>
      <left style="thin"/>
      <right/>
      <top style="medium"/>
      <bottom/>
    </border>
    <border>
      <left style="thin"/>
      <right/>
      <top style="medium"/>
      <bottom style="thin"/>
    </border>
    <border>
      <left/>
      <right style="medium"/>
      <top/>
      <bottom style="thin"/>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
      <left style="medium"/>
      <right/>
      <top style="medium"/>
      <bottom/>
    </border>
    <border>
      <left/>
      <right style="medium"/>
      <top/>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ill="0" applyBorder="0" applyAlignment="0" applyProtection="0"/>
    <xf numFmtId="168" fontId="2" fillId="0" borderId="0" applyFill="0" applyBorder="0" applyAlignment="0" applyProtection="0"/>
    <xf numFmtId="0" fontId="1" fillId="0" borderId="0">
      <alignment/>
      <protection/>
    </xf>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0" fillId="0" borderId="0">
      <alignment/>
      <protection/>
    </xf>
    <xf numFmtId="0" fontId="0" fillId="0" borderId="0">
      <alignment/>
      <protection/>
    </xf>
    <xf numFmtId="0" fontId="2" fillId="0" borderId="0">
      <alignment/>
      <protection/>
    </xf>
    <xf numFmtId="0" fontId="11" fillId="0" borderId="0">
      <alignment/>
      <protection/>
    </xf>
    <xf numFmtId="0" fontId="0" fillId="0" borderId="0">
      <alignment/>
      <protection/>
    </xf>
    <xf numFmtId="0" fontId="0" fillId="0" borderId="0">
      <alignment/>
      <protection/>
    </xf>
    <xf numFmtId="0" fontId="2" fillId="0" borderId="0">
      <alignment/>
      <protection/>
    </xf>
    <xf numFmtId="0" fontId="11"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2" fillId="0" borderId="0">
      <alignment/>
      <protection/>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42">
    <xf numFmtId="0" fontId="0" fillId="0" borderId="0" xfId="0" applyFont="1" applyAlignment="1">
      <alignment/>
    </xf>
    <xf numFmtId="0" fontId="59" fillId="0" borderId="10" xfId="0" applyFont="1" applyBorder="1" applyAlignment="1">
      <alignment/>
    </xf>
    <xf numFmtId="0" fontId="0" fillId="0" borderId="10" xfId="0" applyBorder="1" applyAlignment="1">
      <alignment/>
    </xf>
    <xf numFmtId="0" fontId="61" fillId="0" borderId="10" xfId="0" applyFont="1" applyFill="1" applyBorder="1" applyAlignment="1">
      <alignment horizontal="left" vertical="top" wrapText="1"/>
    </xf>
    <xf numFmtId="2"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2" fontId="62" fillId="0" borderId="10" xfId="87" applyNumberFormat="1" applyFont="1" applyFill="1" applyBorder="1" applyAlignment="1">
      <alignment horizontal="left" vertical="top" wrapText="1"/>
      <protection/>
    </xf>
    <xf numFmtId="165" fontId="7" fillId="0" borderId="10" xfId="0" applyNumberFormat="1" applyFont="1" applyBorder="1" applyAlignment="1">
      <alignment/>
    </xf>
    <xf numFmtId="0" fontId="5" fillId="0" borderId="10" xfId="0" applyFont="1" applyBorder="1" applyAlignment="1">
      <alignment/>
    </xf>
    <xf numFmtId="165" fontId="5" fillId="0" borderId="10" xfId="0" applyNumberFormat="1" applyFont="1" applyBorder="1" applyAlignment="1">
      <alignment/>
    </xf>
    <xf numFmtId="0" fontId="5" fillId="0" borderId="10" xfId="0" applyFont="1" applyBorder="1" applyAlignment="1">
      <alignment horizontal="center"/>
    </xf>
    <xf numFmtId="0" fontId="0" fillId="0" borderId="10" xfId="0" applyBorder="1" applyAlignment="1">
      <alignment horizontal="center" vertical="center" wrapText="1"/>
    </xf>
    <xf numFmtId="0" fontId="0" fillId="0" borderId="10" xfId="0" applyBorder="1" applyAlignment="1">
      <alignment vertical="center" wrapText="1"/>
    </xf>
    <xf numFmtId="0" fontId="59" fillId="0" borderId="0" xfId="0" applyFont="1" applyAlignment="1">
      <alignment/>
    </xf>
    <xf numFmtId="0" fontId="0" fillId="0" borderId="10" xfId="0" applyBorder="1" applyAlignment="1">
      <alignment horizontal="center"/>
    </xf>
    <xf numFmtId="0" fontId="0" fillId="0" borderId="10" xfId="0" applyBorder="1" applyAlignment="1">
      <alignment horizontal="right"/>
    </xf>
    <xf numFmtId="0" fontId="0" fillId="0" borderId="10" xfId="0" applyBorder="1" applyAlignment="1">
      <alignment horizontal="left"/>
    </xf>
    <xf numFmtId="0" fontId="63" fillId="0" borderId="10" xfId="0" applyFont="1" applyBorder="1" applyAlignment="1">
      <alignment wrapText="1"/>
    </xf>
    <xf numFmtId="0" fontId="63" fillId="0" borderId="10" xfId="0" applyFont="1" applyBorder="1" applyAlignment="1">
      <alignment/>
    </xf>
    <xf numFmtId="166" fontId="0" fillId="0" borderId="10" xfId="0" applyNumberFormat="1" applyBorder="1" applyAlignment="1">
      <alignment/>
    </xf>
    <xf numFmtId="0" fontId="59" fillId="0" borderId="10"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1" fillId="0" borderId="10" xfId="0" applyFont="1" applyFill="1" applyBorder="1" applyAlignment="1">
      <alignment horizontal="left" vertical="center" wrapText="1"/>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2" fontId="62" fillId="0" borderId="10" xfId="87" applyNumberFormat="1" applyFont="1" applyFill="1" applyBorder="1" applyAlignment="1">
      <alignment horizontal="left" vertical="center" wrapText="1"/>
      <protection/>
    </xf>
    <xf numFmtId="0" fontId="63" fillId="0" borderId="10" xfId="0" applyFont="1" applyBorder="1" applyAlignment="1">
      <alignment horizontal="center" vertical="center" wrapText="1"/>
    </xf>
    <xf numFmtId="0" fontId="0" fillId="0" borderId="10" xfId="0" applyBorder="1" applyAlignment="1">
      <alignment horizontal="right" vertical="center" wrapText="1"/>
    </xf>
    <xf numFmtId="0" fontId="59" fillId="0" borderId="10" xfId="0" applyFont="1" applyBorder="1" applyAlignment="1">
      <alignment horizontal="right" vertical="center" wrapText="1"/>
    </xf>
    <xf numFmtId="0" fontId="59" fillId="0" borderId="10" xfId="0" applyFont="1" applyBorder="1" applyAlignment="1">
      <alignment vertical="center" wrapText="1"/>
    </xf>
    <xf numFmtId="0" fontId="9" fillId="33" borderId="0" xfId="0" applyFont="1" applyFill="1" applyAlignment="1">
      <alignment/>
    </xf>
    <xf numFmtId="49" fontId="3" fillId="33" borderId="10"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0" fontId="20" fillId="33" borderId="0" xfId="0" applyFont="1" applyFill="1" applyAlignment="1">
      <alignment/>
    </xf>
    <xf numFmtId="0" fontId="9" fillId="33" borderId="0" xfId="0" applyFont="1" applyFill="1" applyAlignment="1">
      <alignment wrapText="1"/>
    </xf>
    <xf numFmtId="1" fontId="9" fillId="33" borderId="0" xfId="0" applyNumberFormat="1" applyFont="1" applyFill="1" applyAlignment="1">
      <alignment/>
    </xf>
    <xf numFmtId="2" fontId="5" fillId="33" borderId="10" xfId="0" applyNumberFormat="1" applyFont="1" applyFill="1" applyBorder="1" applyAlignment="1">
      <alignment horizontal="center" vertical="center" wrapText="1"/>
    </xf>
    <xf numFmtId="0" fontId="64" fillId="0" borderId="0" xfId="0" applyFont="1" applyBorder="1" applyAlignment="1">
      <alignment/>
    </xf>
    <xf numFmtId="0" fontId="64" fillId="0" borderId="11"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0" borderId="14" xfId="0" applyFont="1" applyBorder="1" applyAlignment="1">
      <alignment horizontal="center" vertical="top" wrapText="1"/>
    </xf>
    <xf numFmtId="0" fontId="5" fillId="0" borderId="15" xfId="0" applyFont="1" applyBorder="1" applyAlignment="1">
      <alignment horizontal="center" vertical="center"/>
    </xf>
    <xf numFmtId="165" fontId="5" fillId="0" borderId="16" xfId="0" applyNumberFormat="1" applyFont="1" applyBorder="1" applyAlignment="1">
      <alignment vertical="center"/>
    </xf>
    <xf numFmtId="0" fontId="5" fillId="0" borderId="17" xfId="0" applyFont="1" applyBorder="1" applyAlignment="1">
      <alignment horizontal="center" vertical="center"/>
    </xf>
    <xf numFmtId="0" fontId="61" fillId="0" borderId="18" xfId="0" applyFont="1" applyFill="1" applyBorder="1" applyAlignment="1">
      <alignment horizontal="left" vertical="center" wrapText="1"/>
    </xf>
    <xf numFmtId="2"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Border="1" applyAlignment="1">
      <alignment vertical="center"/>
    </xf>
    <xf numFmtId="165" fontId="5" fillId="0" borderId="19" xfId="0" applyNumberFormat="1" applyFont="1" applyBorder="1" applyAlignment="1">
      <alignment vertical="center"/>
    </xf>
    <xf numFmtId="0" fontId="5" fillId="0" borderId="20" xfId="0" applyFont="1" applyBorder="1" applyAlignment="1">
      <alignment/>
    </xf>
    <xf numFmtId="0" fontId="5" fillId="0" borderId="21" xfId="0" applyFont="1" applyBorder="1" applyAlignment="1">
      <alignment/>
    </xf>
    <xf numFmtId="0" fontId="5" fillId="33" borderId="21" xfId="0" applyFont="1" applyFill="1" applyBorder="1" applyAlignment="1">
      <alignment/>
    </xf>
    <xf numFmtId="165" fontId="7" fillId="0" borderId="22" xfId="0" applyNumberFormat="1" applyFont="1" applyBorder="1" applyAlignment="1">
      <alignment/>
    </xf>
    <xf numFmtId="0" fontId="65" fillId="0" borderId="21" xfId="0" applyFont="1" applyFill="1" applyBorder="1" applyAlignment="1">
      <alignment horizontal="center" wrapText="1"/>
    </xf>
    <xf numFmtId="0" fontId="9" fillId="34" borderId="0" xfId="0" applyFont="1" applyFill="1" applyAlignment="1">
      <alignment/>
    </xf>
    <xf numFmtId="0" fontId="14" fillId="0" borderId="23" xfId="0" applyFont="1" applyFill="1" applyBorder="1" applyAlignment="1">
      <alignment horizontal="center" vertical="center"/>
    </xf>
    <xf numFmtId="0" fontId="14" fillId="0" borderId="23" xfId="0" applyFont="1" applyFill="1" applyBorder="1" applyAlignment="1">
      <alignment horizontal="left" vertical="center"/>
    </xf>
    <xf numFmtId="0" fontId="9" fillId="0" borderId="0" xfId="0" applyFont="1" applyFill="1" applyAlignment="1">
      <alignment vertical="center"/>
    </xf>
    <xf numFmtId="0" fontId="16" fillId="0" borderId="24" xfId="0" applyFont="1" applyFill="1" applyBorder="1" applyAlignment="1">
      <alignment horizontal="center" vertical="center" wrapText="1"/>
    </xf>
    <xf numFmtId="0" fontId="9" fillId="0" borderId="0" xfId="0" applyFont="1" applyFill="1" applyAlignment="1">
      <alignment horizontal="center" vertical="center"/>
    </xf>
    <xf numFmtId="0" fontId="16" fillId="0" borderId="25"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6" xfId="0" applyFont="1" applyFill="1" applyBorder="1" applyAlignment="1">
      <alignment horizontal="center" vertical="center"/>
    </xf>
    <xf numFmtId="0" fontId="14" fillId="0" borderId="26" xfId="0" applyFont="1" applyFill="1" applyBorder="1" applyAlignment="1">
      <alignment horizontal="center" vertical="center"/>
    </xf>
    <xf numFmtId="0" fontId="13" fillId="0" borderId="26" xfId="0" applyFont="1" applyFill="1" applyBorder="1" applyAlignment="1">
      <alignment horizontal="center" vertical="center"/>
    </xf>
    <xf numFmtId="166" fontId="13" fillId="0" borderId="26" xfId="0" applyNumberFormat="1" applyFont="1" applyFill="1" applyBorder="1" applyAlignment="1">
      <alignment horizontal="center" vertical="center"/>
    </xf>
    <xf numFmtId="0" fontId="14" fillId="0" borderId="27"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164" fontId="9" fillId="0" borderId="0" xfId="0" applyNumberFormat="1" applyFont="1" applyFill="1" applyAlignment="1">
      <alignment vertical="center"/>
    </xf>
    <xf numFmtId="0" fontId="16" fillId="0" borderId="28" xfId="0" applyFont="1" applyFill="1" applyBorder="1" applyAlignment="1">
      <alignment horizontal="center" vertical="center"/>
    </xf>
    <xf numFmtId="0" fontId="9" fillId="0" borderId="0" xfId="0" applyFont="1" applyFill="1" applyAlignment="1">
      <alignment/>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49" fontId="16" fillId="0" borderId="26" xfId="65" applyNumberFormat="1" applyFont="1" applyFill="1" applyBorder="1" applyAlignment="1">
      <alignment horizontal="center" vertical="center" wrapText="1"/>
      <protection/>
    </xf>
    <xf numFmtId="0" fontId="16" fillId="0" borderId="15" xfId="65" applyFont="1" applyFill="1" applyBorder="1" applyAlignment="1">
      <alignment horizontal="center" vertical="center" wrapText="1"/>
      <protection/>
    </xf>
    <xf numFmtId="0" fontId="16" fillId="0" borderId="10" xfId="65" applyFont="1" applyFill="1" applyBorder="1" applyAlignment="1">
      <alignment horizontal="center" vertical="center" wrapText="1"/>
      <protection/>
    </xf>
    <xf numFmtId="1" fontId="16" fillId="0" borderId="16" xfId="65" applyNumberFormat="1" applyFont="1" applyFill="1" applyBorder="1" applyAlignment="1">
      <alignment horizontal="center" vertical="center" wrapText="1"/>
      <protection/>
    </xf>
    <xf numFmtId="1" fontId="16" fillId="0" borderId="15" xfId="65" applyNumberFormat="1" applyFont="1" applyFill="1" applyBorder="1" applyAlignment="1">
      <alignment horizontal="center" vertical="center" wrapText="1"/>
      <protection/>
    </xf>
    <xf numFmtId="49" fontId="16" fillId="0" borderId="26" xfId="0" applyNumberFormat="1" applyFont="1" applyFill="1" applyBorder="1" applyAlignment="1">
      <alignment horizontal="center" vertical="center"/>
    </xf>
    <xf numFmtId="49" fontId="21" fillId="0" borderId="26" xfId="0" applyNumberFormat="1" applyFont="1" applyFill="1" applyBorder="1" applyAlignment="1">
      <alignment horizontal="center" vertical="center"/>
    </xf>
    <xf numFmtId="0" fontId="20" fillId="0" borderId="0" xfId="0" applyFont="1" applyFill="1" applyAlignment="1">
      <alignment/>
    </xf>
    <xf numFmtId="49" fontId="21" fillId="0" borderId="31" xfId="0" applyNumberFormat="1" applyFont="1" applyFill="1" applyBorder="1" applyAlignment="1">
      <alignment horizontal="center" vertical="center"/>
    </xf>
    <xf numFmtId="1" fontId="9" fillId="0" borderId="10" xfId="0" applyNumberFormat="1" applyFont="1" applyFill="1" applyBorder="1" applyAlignment="1">
      <alignment/>
    </xf>
    <xf numFmtId="0" fontId="9" fillId="0" borderId="0" xfId="0" applyFont="1" applyFill="1" applyAlignment="1">
      <alignment wrapText="1"/>
    </xf>
    <xf numFmtId="1" fontId="9" fillId="0" borderId="0" xfId="0" applyNumberFormat="1" applyFont="1" applyFill="1" applyAlignment="1">
      <alignment/>
    </xf>
    <xf numFmtId="164" fontId="9" fillId="33" borderId="0" xfId="0" applyNumberFormat="1" applyFont="1" applyFill="1" applyAlignment="1">
      <alignment/>
    </xf>
    <xf numFmtId="165" fontId="0" fillId="0" borderId="0" xfId="0" applyNumberFormat="1" applyAlignment="1">
      <alignment/>
    </xf>
    <xf numFmtId="0" fontId="3" fillId="0" borderId="32" xfId="65" applyFont="1" applyFill="1" applyBorder="1" applyAlignment="1">
      <alignment horizontal="center" vertical="center" wrapText="1"/>
      <protection/>
    </xf>
    <xf numFmtId="0" fontId="16" fillId="0" borderId="30"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169" fontId="21" fillId="0" borderId="10" xfId="42" applyNumberFormat="1" applyFont="1" applyFill="1" applyBorder="1" applyAlignment="1">
      <alignment horizontal="center" vertical="center"/>
    </xf>
    <xf numFmtId="169" fontId="16" fillId="0" borderId="30" xfId="42" applyNumberFormat="1" applyFont="1" applyFill="1" applyBorder="1" applyAlignment="1">
      <alignment horizontal="center" vertical="center"/>
    </xf>
    <xf numFmtId="169" fontId="21" fillId="0" borderId="15" xfId="42" applyNumberFormat="1" applyFont="1" applyFill="1" applyBorder="1" applyAlignment="1">
      <alignment horizontal="center" vertical="center"/>
    </xf>
    <xf numFmtId="169" fontId="21" fillId="0" borderId="16" xfId="42" applyNumberFormat="1" applyFont="1" applyFill="1" applyBorder="1" applyAlignment="1">
      <alignment horizontal="center" vertical="center"/>
    </xf>
    <xf numFmtId="169" fontId="21" fillId="0" borderId="10" xfId="42" applyNumberFormat="1" applyFont="1" applyFill="1" applyBorder="1" applyAlignment="1">
      <alignment vertical="center"/>
    </xf>
    <xf numFmtId="169" fontId="21" fillId="0" borderId="15" xfId="42" applyNumberFormat="1" applyFont="1" applyFill="1" applyBorder="1" applyAlignment="1">
      <alignment vertical="center"/>
    </xf>
    <xf numFmtId="169" fontId="16" fillId="0" borderId="10" xfId="0" applyNumberFormat="1" applyFont="1" applyFill="1" applyBorder="1" applyAlignment="1">
      <alignment horizontal="left" vertical="center" wrapText="1"/>
    </xf>
    <xf numFmtId="169" fontId="16" fillId="0" borderId="10" xfId="0" applyNumberFormat="1" applyFont="1" applyFill="1" applyBorder="1" applyAlignment="1">
      <alignment horizontal="center" vertical="center"/>
    </xf>
    <xf numFmtId="169" fontId="16" fillId="0" borderId="15" xfId="0" applyNumberFormat="1" applyFont="1" applyFill="1" applyBorder="1" applyAlignment="1">
      <alignment horizontal="center" vertical="center"/>
    </xf>
    <xf numFmtId="169" fontId="16" fillId="0" borderId="15" xfId="0" applyNumberFormat="1" applyFont="1" applyFill="1" applyBorder="1" applyAlignment="1">
      <alignment horizontal="left" vertical="center" wrapText="1"/>
    </xf>
    <xf numFmtId="169" fontId="22" fillId="0" borderId="10" xfId="42" applyNumberFormat="1" applyFont="1" applyFill="1" applyBorder="1" applyAlignment="1">
      <alignment horizontal="center" vertical="center"/>
    </xf>
    <xf numFmtId="169" fontId="9" fillId="0" borderId="10" xfId="0" applyNumberFormat="1" applyFont="1" applyFill="1" applyBorder="1" applyAlignment="1">
      <alignment/>
    </xf>
    <xf numFmtId="169" fontId="9" fillId="0" borderId="10" xfId="0" applyNumberFormat="1" applyFont="1" applyFill="1" applyBorder="1" applyAlignment="1">
      <alignment vertical="center"/>
    </xf>
    <xf numFmtId="169" fontId="9" fillId="0" borderId="0" xfId="0" applyNumberFormat="1" applyFont="1" applyFill="1" applyAlignment="1">
      <alignment vertical="center"/>
    </xf>
    <xf numFmtId="169" fontId="9" fillId="0" borderId="0" xfId="0" applyNumberFormat="1" applyFont="1" applyFill="1" applyAlignment="1">
      <alignment vertical="center" wrapText="1"/>
    </xf>
    <xf numFmtId="169" fontId="21" fillId="0" borderId="16" xfId="42" applyNumberFormat="1" applyFont="1" applyFill="1" applyBorder="1" applyAlignment="1">
      <alignment vertical="center"/>
    </xf>
    <xf numFmtId="170" fontId="21" fillId="0" borderId="10" xfId="42" applyNumberFormat="1" applyFont="1" applyFill="1" applyBorder="1" applyAlignment="1">
      <alignment vertical="center"/>
    </xf>
    <xf numFmtId="170" fontId="21" fillId="0" borderId="15" xfId="42" applyNumberFormat="1" applyFont="1" applyFill="1" applyBorder="1" applyAlignment="1">
      <alignment vertical="center"/>
    </xf>
    <xf numFmtId="170" fontId="21" fillId="0" borderId="16" xfId="42" applyNumberFormat="1" applyFont="1" applyFill="1" applyBorder="1" applyAlignment="1">
      <alignment vertical="center"/>
    </xf>
    <xf numFmtId="2" fontId="21" fillId="0" borderId="33" xfId="42" applyNumberFormat="1" applyFont="1" applyFill="1" applyBorder="1" applyAlignment="1">
      <alignment vertical="center"/>
    </xf>
    <xf numFmtId="2" fontId="21" fillId="0" borderId="10" xfId="42" applyNumberFormat="1" applyFont="1" applyFill="1" applyBorder="1" applyAlignment="1">
      <alignment vertical="center"/>
    </xf>
    <xf numFmtId="2" fontId="21" fillId="0" borderId="15" xfId="42" applyNumberFormat="1" applyFont="1" applyFill="1" applyBorder="1" applyAlignment="1">
      <alignment vertical="center"/>
    </xf>
    <xf numFmtId="2" fontId="21" fillId="0" borderId="16" xfId="42" applyNumberFormat="1" applyFont="1" applyFill="1" applyBorder="1" applyAlignment="1">
      <alignment vertical="center"/>
    </xf>
    <xf numFmtId="1" fontId="21" fillId="0" borderId="10" xfId="42" applyNumberFormat="1" applyFont="1" applyFill="1" applyBorder="1" applyAlignment="1">
      <alignment vertical="center"/>
    </xf>
    <xf numFmtId="1" fontId="21" fillId="0" borderId="15" xfId="42" applyNumberFormat="1" applyFont="1" applyFill="1" applyBorder="1" applyAlignment="1">
      <alignment vertical="center"/>
    </xf>
    <xf numFmtId="1" fontId="21" fillId="0" borderId="16" xfId="42" applyNumberFormat="1" applyFont="1" applyFill="1" applyBorder="1" applyAlignment="1">
      <alignment vertical="center"/>
    </xf>
    <xf numFmtId="170" fontId="21" fillId="33" borderId="10" xfId="42" applyNumberFormat="1" applyFont="1" applyFill="1" applyBorder="1" applyAlignment="1">
      <alignment vertical="center"/>
    </xf>
    <xf numFmtId="2" fontId="21" fillId="33" borderId="10" xfId="42" applyNumberFormat="1" applyFont="1" applyFill="1" applyBorder="1" applyAlignment="1">
      <alignment vertical="center"/>
    </xf>
    <xf numFmtId="1" fontId="21" fillId="33" borderId="10" xfId="42" applyNumberFormat="1" applyFont="1" applyFill="1" applyBorder="1" applyAlignment="1">
      <alignment vertical="center"/>
    </xf>
    <xf numFmtId="2" fontId="21" fillId="33" borderId="15" xfId="42" applyNumberFormat="1" applyFont="1" applyFill="1" applyBorder="1" applyAlignment="1">
      <alignment vertical="center"/>
    </xf>
    <xf numFmtId="2" fontId="9" fillId="0" borderId="10" xfId="0" applyNumberFormat="1" applyFont="1" applyFill="1" applyBorder="1" applyAlignment="1">
      <alignment vertical="center"/>
    </xf>
    <xf numFmtId="1" fontId="9" fillId="0" borderId="10" xfId="0" applyNumberFormat="1" applyFont="1" applyFill="1" applyBorder="1" applyAlignment="1">
      <alignment vertical="center"/>
    </xf>
    <xf numFmtId="170" fontId="21" fillId="0" borderId="10" xfId="42" applyNumberFormat="1" applyFont="1" applyFill="1" applyBorder="1" applyAlignment="1">
      <alignment horizontal="center" vertical="center"/>
    </xf>
    <xf numFmtId="170" fontId="16" fillId="0" borderId="30" xfId="42" applyNumberFormat="1" applyFont="1" applyFill="1" applyBorder="1" applyAlignment="1">
      <alignment horizontal="center" vertical="center"/>
    </xf>
    <xf numFmtId="170" fontId="21" fillId="0" borderId="15" xfId="42" applyNumberFormat="1" applyFont="1" applyFill="1" applyBorder="1" applyAlignment="1">
      <alignment horizontal="center" vertical="center"/>
    </xf>
    <xf numFmtId="170" fontId="21" fillId="0" borderId="16" xfId="42" applyNumberFormat="1" applyFont="1" applyFill="1" applyBorder="1" applyAlignment="1">
      <alignment horizontal="center" vertical="center"/>
    </xf>
    <xf numFmtId="2" fontId="21" fillId="0" borderId="10" xfId="42" applyNumberFormat="1" applyFont="1" applyFill="1" applyBorder="1" applyAlignment="1">
      <alignment horizontal="center" vertical="center"/>
    </xf>
    <xf numFmtId="2" fontId="21" fillId="0" borderId="10" xfId="42" applyNumberFormat="1" applyFont="1" applyFill="1" applyBorder="1" applyAlignment="1">
      <alignment horizontal="center" vertical="center" wrapText="1"/>
    </xf>
    <xf numFmtId="2" fontId="16" fillId="0" borderId="30" xfId="42" applyNumberFormat="1" applyFont="1" applyFill="1" applyBorder="1" applyAlignment="1">
      <alignment horizontal="center" vertical="center"/>
    </xf>
    <xf numFmtId="2" fontId="21" fillId="0" borderId="15" xfId="42" applyNumberFormat="1" applyFont="1" applyFill="1" applyBorder="1" applyAlignment="1">
      <alignment horizontal="center" vertical="center"/>
    </xf>
    <xf numFmtId="2" fontId="21" fillId="0" borderId="16" xfId="42" applyNumberFormat="1" applyFont="1" applyFill="1" applyBorder="1" applyAlignment="1">
      <alignment horizontal="center" vertical="center"/>
    </xf>
    <xf numFmtId="1" fontId="21" fillId="0" borderId="10" xfId="42" applyNumberFormat="1" applyFont="1" applyFill="1" applyBorder="1" applyAlignment="1">
      <alignment horizontal="center" vertical="center"/>
    </xf>
    <xf numFmtId="1" fontId="16" fillId="0" borderId="30" xfId="42" applyNumberFormat="1" applyFont="1" applyFill="1" applyBorder="1" applyAlignment="1">
      <alignment horizontal="center" vertical="center"/>
    </xf>
    <xf numFmtId="1" fontId="21" fillId="0" borderId="15" xfId="42" applyNumberFormat="1" applyFont="1" applyFill="1" applyBorder="1" applyAlignment="1">
      <alignment horizontal="center" vertical="center"/>
    </xf>
    <xf numFmtId="1" fontId="21" fillId="0" borderId="16" xfId="42" applyNumberFormat="1" applyFont="1" applyFill="1" applyBorder="1" applyAlignment="1">
      <alignment horizontal="center" vertical="center"/>
    </xf>
    <xf numFmtId="1" fontId="21" fillId="33" borderId="10" xfId="42" applyNumberFormat="1" applyFont="1" applyFill="1" applyBorder="1" applyAlignment="1">
      <alignment horizontal="center" vertical="center"/>
    </xf>
    <xf numFmtId="1" fontId="21" fillId="0" borderId="34" xfId="42" applyNumberFormat="1" applyFont="1" applyFill="1" applyBorder="1" applyAlignment="1">
      <alignment horizontal="center" vertical="center"/>
    </xf>
    <xf numFmtId="2" fontId="9" fillId="0" borderId="10" xfId="0" applyNumberFormat="1" applyFont="1" applyFill="1" applyBorder="1" applyAlignment="1">
      <alignment/>
    </xf>
    <xf numFmtId="1" fontId="21" fillId="0" borderId="15" xfId="42" applyNumberFormat="1" applyFont="1" applyFill="1" applyBorder="1" applyAlignment="1">
      <alignment horizontal="center" vertical="center" wrapText="1"/>
    </xf>
    <xf numFmtId="1" fontId="21" fillId="0" borderId="10" xfId="42" applyNumberFormat="1" applyFont="1" applyFill="1" applyBorder="1" applyAlignment="1">
      <alignment horizontal="center" vertical="center" wrapText="1"/>
    </xf>
    <xf numFmtId="2" fontId="21" fillId="0" borderId="15" xfId="42" applyNumberFormat="1" applyFont="1" applyFill="1" applyBorder="1" applyAlignment="1">
      <alignment horizontal="center" vertical="center" wrapText="1"/>
    </xf>
    <xf numFmtId="166" fontId="21" fillId="0" borderId="15" xfId="42" applyNumberFormat="1" applyFont="1" applyFill="1" applyBorder="1" applyAlignment="1">
      <alignment horizontal="center" vertical="center" wrapText="1"/>
    </xf>
    <xf numFmtId="166" fontId="21" fillId="0" borderId="10" xfId="42" applyNumberFormat="1" applyFont="1" applyFill="1" applyBorder="1" applyAlignment="1">
      <alignment horizontal="center" vertical="center" wrapText="1"/>
    </xf>
    <xf numFmtId="169" fontId="22" fillId="0" borderId="15" xfId="42" applyNumberFormat="1" applyFont="1" applyFill="1" applyBorder="1" applyAlignment="1">
      <alignment horizontal="center" vertical="center" wrapText="1"/>
    </xf>
    <xf numFmtId="169" fontId="22" fillId="0" borderId="10" xfId="42"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xf>
    <xf numFmtId="0" fontId="9" fillId="33" borderId="0" xfId="0" applyFont="1" applyFill="1" applyBorder="1" applyAlignment="1">
      <alignment/>
    </xf>
    <xf numFmtId="2" fontId="16" fillId="0" borderId="0" xfId="42" applyNumberFormat="1" applyFont="1" applyFill="1" applyBorder="1" applyAlignment="1">
      <alignment horizontal="center" vertical="center"/>
    </xf>
    <xf numFmtId="1" fontId="16" fillId="0" borderId="0" xfId="42" applyNumberFormat="1" applyFont="1" applyFill="1" applyBorder="1" applyAlignment="1">
      <alignment horizontal="center" vertical="center"/>
    </xf>
    <xf numFmtId="169" fontId="16" fillId="0" borderId="0" xfId="42" applyNumberFormat="1" applyFont="1" applyFill="1" applyBorder="1" applyAlignment="1">
      <alignment horizontal="center" vertical="center"/>
    </xf>
    <xf numFmtId="170" fontId="16" fillId="0" borderId="0" xfId="42" applyNumberFormat="1" applyFont="1" applyFill="1" applyBorder="1" applyAlignment="1">
      <alignment horizontal="center" vertical="center"/>
    </xf>
    <xf numFmtId="166" fontId="16" fillId="0" borderId="0" xfId="42" applyNumberFormat="1"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49" fontId="3" fillId="0" borderId="30" xfId="0" applyNumberFormat="1" applyFont="1" applyFill="1" applyBorder="1" applyAlignment="1">
      <alignment horizontal="center" vertical="center"/>
    </xf>
    <xf numFmtId="0" fontId="19" fillId="0" borderId="15" xfId="0" applyFont="1" applyFill="1" applyBorder="1" applyAlignment="1">
      <alignment horizontal="center"/>
    </xf>
    <xf numFmtId="0" fontId="9" fillId="0" borderId="15" xfId="0" applyFont="1" applyFill="1" applyBorder="1" applyAlignment="1">
      <alignment horizontal="center"/>
    </xf>
    <xf numFmtId="0" fontId="9" fillId="0" borderId="35" xfId="0" applyFont="1" applyFill="1" applyBorder="1" applyAlignment="1">
      <alignment horizontal="center"/>
    </xf>
    <xf numFmtId="169" fontId="9" fillId="0" borderId="36" xfId="0" applyNumberFormat="1" applyFont="1" applyFill="1" applyBorder="1" applyAlignment="1">
      <alignment/>
    </xf>
    <xf numFmtId="169" fontId="16" fillId="0" borderId="37" xfId="42" applyNumberFormat="1" applyFont="1" applyFill="1" applyBorder="1" applyAlignment="1">
      <alignment horizontal="center" vertical="center"/>
    </xf>
    <xf numFmtId="1" fontId="9" fillId="0" borderId="36" xfId="0" applyNumberFormat="1" applyFont="1" applyFill="1" applyBorder="1" applyAlignment="1">
      <alignment horizontal="center" vertical="center"/>
    </xf>
    <xf numFmtId="0" fontId="16" fillId="0" borderId="30" xfId="0" applyFont="1" applyFill="1" applyBorder="1" applyAlignment="1" quotePrefix="1">
      <alignment horizontal="center" vertical="center" wrapText="1"/>
    </xf>
    <xf numFmtId="0" fontId="16" fillId="0" borderId="26" xfId="65" applyFont="1" applyFill="1" applyBorder="1" applyAlignment="1">
      <alignment horizontal="left" vertical="center" wrapText="1"/>
      <protection/>
    </xf>
    <xf numFmtId="0" fontId="16" fillId="0" borderId="26"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6" xfId="0" applyFont="1" applyFill="1" applyBorder="1" applyAlignment="1">
      <alignment vertical="top" wrapText="1"/>
    </xf>
    <xf numFmtId="0" fontId="21" fillId="0" borderId="26" xfId="0" applyFont="1" applyFill="1" applyBorder="1" applyAlignment="1">
      <alignment vertical="center" wrapText="1"/>
    </xf>
    <xf numFmtId="0" fontId="21" fillId="0" borderId="27"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3" fillId="0" borderId="38" xfId="65" applyFont="1" applyFill="1" applyBorder="1" applyAlignment="1">
      <alignment horizontal="center" vertical="center" wrapText="1"/>
      <protection/>
    </xf>
    <xf numFmtId="0" fontId="16" fillId="0" borderId="30" xfId="65" applyFont="1" applyFill="1" applyBorder="1" applyAlignment="1">
      <alignment horizontal="center" vertical="center"/>
      <protection/>
    </xf>
    <xf numFmtId="0" fontId="21" fillId="0" borderId="30" xfId="65" applyFont="1" applyFill="1" applyBorder="1" applyAlignment="1">
      <alignment vertical="center"/>
      <protection/>
    </xf>
    <xf numFmtId="164" fontId="21" fillId="0" borderId="30" xfId="42" applyNumberFormat="1" applyFont="1" applyFill="1" applyBorder="1" applyAlignment="1">
      <alignment vertical="center"/>
    </xf>
    <xf numFmtId="0" fontId="21" fillId="0" borderId="30" xfId="0" applyFont="1" applyFill="1" applyBorder="1" applyAlignment="1">
      <alignment vertical="center"/>
    </xf>
    <xf numFmtId="0" fontId="21" fillId="0" borderId="30" xfId="0" applyFont="1" applyFill="1" applyBorder="1" applyAlignment="1">
      <alignment vertical="center" wrapText="1"/>
    </xf>
    <xf numFmtId="49" fontId="16" fillId="0" borderId="30" xfId="0" applyNumberFormat="1" applyFont="1" applyFill="1" applyBorder="1" applyAlignment="1">
      <alignment vertical="center"/>
    </xf>
    <xf numFmtId="0" fontId="22" fillId="0" borderId="30" xfId="0" applyFont="1" applyFill="1" applyBorder="1" applyAlignment="1">
      <alignment vertical="center" wrapText="1"/>
    </xf>
    <xf numFmtId="0" fontId="9" fillId="0" borderId="30" xfId="0" applyFont="1" applyFill="1" applyBorder="1" applyAlignment="1">
      <alignment vertical="center"/>
    </xf>
    <xf numFmtId="0" fontId="9" fillId="0" borderId="37" xfId="0" applyFont="1" applyFill="1" applyBorder="1" applyAlignment="1">
      <alignment vertical="center"/>
    </xf>
    <xf numFmtId="0" fontId="3" fillId="0" borderId="39" xfId="65" applyFont="1" applyFill="1" applyBorder="1" applyAlignment="1">
      <alignment horizontal="center" vertical="center" wrapText="1"/>
      <protection/>
    </xf>
    <xf numFmtId="0" fontId="16" fillId="0" borderId="23" xfId="0" applyFont="1" applyFill="1" applyBorder="1" applyAlignment="1" quotePrefix="1">
      <alignment horizontal="center" vertical="center" wrapText="1"/>
    </xf>
    <xf numFmtId="2" fontId="16" fillId="0" borderId="23" xfId="42" applyNumberFormat="1" applyFont="1" applyFill="1" applyBorder="1" applyAlignment="1">
      <alignment horizontal="center" vertical="center"/>
    </xf>
    <xf numFmtId="1" fontId="16" fillId="0" borderId="23" xfId="42" applyNumberFormat="1" applyFont="1" applyFill="1" applyBorder="1" applyAlignment="1">
      <alignment horizontal="center" vertical="center"/>
    </xf>
    <xf numFmtId="169" fontId="16" fillId="0" borderId="23" xfId="42" applyNumberFormat="1" applyFont="1" applyFill="1" applyBorder="1" applyAlignment="1">
      <alignment horizontal="center" vertical="center"/>
    </xf>
    <xf numFmtId="170" fontId="16" fillId="0" borderId="23" xfId="42" applyNumberFormat="1" applyFont="1" applyFill="1" applyBorder="1" applyAlignment="1">
      <alignment horizontal="center" vertical="center"/>
    </xf>
    <xf numFmtId="169" fontId="22" fillId="0" borderId="15" xfId="42" applyNumberFormat="1" applyFont="1" applyFill="1" applyBorder="1" applyAlignment="1">
      <alignment horizontal="center" vertical="center"/>
    </xf>
    <xf numFmtId="169" fontId="9" fillId="0" borderId="15" xfId="0" applyNumberFormat="1" applyFont="1" applyFill="1" applyBorder="1" applyAlignment="1">
      <alignment/>
    </xf>
    <xf numFmtId="2" fontId="9" fillId="0" borderId="15" xfId="0" applyNumberFormat="1" applyFont="1" applyFill="1" applyBorder="1" applyAlignment="1">
      <alignment/>
    </xf>
    <xf numFmtId="169" fontId="9" fillId="0" borderId="35" xfId="0" applyNumberFormat="1" applyFont="1" applyFill="1" applyBorder="1" applyAlignment="1">
      <alignment/>
    </xf>
    <xf numFmtId="1" fontId="3" fillId="0" borderId="10" xfId="65" applyNumberFormat="1" applyFont="1" applyFill="1" applyBorder="1" applyAlignment="1">
      <alignment horizontal="center" vertical="center" wrapText="1"/>
      <protection/>
    </xf>
    <xf numFmtId="1" fontId="16" fillId="0" borderId="10" xfId="65" applyNumberFormat="1" applyFont="1" applyFill="1" applyBorder="1" applyAlignment="1">
      <alignment horizontal="center" vertical="center" wrapText="1"/>
      <protection/>
    </xf>
    <xf numFmtId="0" fontId="3" fillId="0" borderId="15" xfId="65" applyFont="1" applyFill="1" applyBorder="1" applyAlignment="1">
      <alignment horizontal="center" vertical="center" wrapText="1"/>
      <protection/>
    </xf>
    <xf numFmtId="1" fontId="3" fillId="0" borderId="16" xfId="65" applyNumberFormat="1" applyFont="1" applyFill="1" applyBorder="1" applyAlignment="1">
      <alignment horizontal="center" vertical="center"/>
      <protection/>
    </xf>
    <xf numFmtId="166" fontId="21" fillId="0" borderId="16" xfId="42"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1" fontId="9" fillId="0" borderId="15" xfId="0" applyNumberFormat="1" applyFont="1" applyFill="1" applyBorder="1" applyAlignment="1">
      <alignment horizontal="center" vertical="center"/>
    </xf>
    <xf numFmtId="1" fontId="9" fillId="0" borderId="35" xfId="0" applyNumberFormat="1" applyFont="1" applyFill="1" applyBorder="1" applyAlignment="1">
      <alignment horizontal="center" vertical="center"/>
    </xf>
    <xf numFmtId="1" fontId="3" fillId="0" borderId="40" xfId="65" applyNumberFormat="1" applyFont="1" applyFill="1" applyBorder="1" applyAlignment="1">
      <alignment horizontal="center" vertical="center"/>
      <protection/>
    </xf>
    <xf numFmtId="0" fontId="16" fillId="0" borderId="40" xfId="0" applyFont="1" applyFill="1" applyBorder="1" applyAlignment="1" quotePrefix="1">
      <alignment horizontal="center" vertical="center" wrapText="1"/>
    </xf>
    <xf numFmtId="1" fontId="16" fillId="0" borderId="40" xfId="65" applyNumberFormat="1" applyFont="1" applyFill="1" applyBorder="1" applyAlignment="1">
      <alignment horizontal="center" vertical="center"/>
      <protection/>
    </xf>
    <xf numFmtId="2" fontId="21" fillId="0" borderId="40" xfId="42" applyNumberFormat="1" applyFont="1" applyFill="1" applyBorder="1" applyAlignment="1">
      <alignment horizontal="center" vertical="center"/>
    </xf>
    <xf numFmtId="1" fontId="21" fillId="0" borderId="40" xfId="42" applyNumberFormat="1" applyFont="1" applyFill="1" applyBorder="1" applyAlignment="1">
      <alignment horizontal="center" vertical="center"/>
    </xf>
    <xf numFmtId="169" fontId="21" fillId="0" borderId="40" xfId="42" applyNumberFormat="1" applyFont="1" applyFill="1" applyBorder="1" applyAlignment="1">
      <alignment horizontal="center" vertical="center"/>
    </xf>
    <xf numFmtId="170" fontId="21" fillId="0" borderId="40" xfId="42" applyNumberFormat="1" applyFont="1" applyFill="1" applyBorder="1" applyAlignment="1">
      <alignment horizontal="center" vertical="center"/>
    </xf>
    <xf numFmtId="166" fontId="21" fillId="0" borderId="40" xfId="42" applyNumberFormat="1" applyFont="1" applyFill="1" applyBorder="1" applyAlignment="1">
      <alignment horizontal="center" vertical="center"/>
    </xf>
    <xf numFmtId="1" fontId="21" fillId="0" borderId="41" xfId="42" applyNumberFormat="1" applyFont="1" applyFill="1" applyBorder="1" applyAlignment="1">
      <alignment horizontal="center" vertical="center"/>
    </xf>
    <xf numFmtId="0" fontId="19" fillId="0" borderId="42" xfId="0" applyFont="1" applyFill="1" applyBorder="1" applyAlignment="1">
      <alignment horizontal="center" vertical="center" wrapText="1"/>
    </xf>
    <xf numFmtId="1" fontId="3" fillId="0" borderId="43" xfId="65" applyNumberFormat="1" applyFont="1" applyFill="1" applyBorder="1" applyAlignment="1">
      <alignment horizontal="center" vertical="center" wrapText="1"/>
      <protection/>
    </xf>
    <xf numFmtId="1" fontId="16" fillId="0" borderId="23" xfId="65" applyNumberFormat="1" applyFont="1" applyFill="1" applyBorder="1" applyAlignment="1">
      <alignment horizontal="center" vertical="center" wrapText="1"/>
      <protection/>
    </xf>
    <xf numFmtId="166" fontId="16" fillId="0" borderId="23" xfId="42" applyNumberFormat="1" applyFont="1" applyFill="1" applyBorder="1" applyAlignment="1">
      <alignment horizontal="center" vertical="center"/>
    </xf>
    <xf numFmtId="1" fontId="16" fillId="0" borderId="44" xfId="42" applyNumberFormat="1" applyFont="1" applyFill="1" applyBorder="1" applyAlignment="1">
      <alignment horizontal="center" vertical="center"/>
    </xf>
    <xf numFmtId="1" fontId="9" fillId="0" borderId="15" xfId="0" applyNumberFormat="1" applyFont="1" applyFill="1" applyBorder="1" applyAlignment="1">
      <alignment/>
    </xf>
    <xf numFmtId="169" fontId="16" fillId="0" borderId="45" xfId="0" applyNumberFormat="1" applyFont="1" applyFill="1" applyBorder="1" applyAlignment="1">
      <alignment horizontal="center" vertical="center" wrapText="1"/>
    </xf>
    <xf numFmtId="169" fontId="16" fillId="0" borderId="46" xfId="0" applyNumberFormat="1"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4" fillId="0" borderId="30" xfId="0" applyFont="1" applyFill="1" applyBorder="1" applyAlignment="1">
      <alignment horizontal="center" vertical="center"/>
    </xf>
    <xf numFmtId="0" fontId="13" fillId="0" borderId="23" xfId="0" applyFont="1" applyFill="1" applyBorder="1" applyAlignment="1">
      <alignment horizontal="justify" vertical="center" wrapText="1"/>
    </xf>
    <xf numFmtId="0" fontId="28" fillId="0" borderId="23" xfId="0" applyFont="1" applyFill="1" applyBorder="1" applyAlignment="1">
      <alignment horizontal="justify" vertical="center" wrapText="1"/>
    </xf>
    <xf numFmtId="0" fontId="14" fillId="0" borderId="26" xfId="0" applyFont="1" applyFill="1" applyBorder="1" applyAlignment="1">
      <alignment horizontal="left" vertical="center"/>
    </xf>
    <xf numFmtId="0" fontId="14" fillId="0" borderId="29" xfId="0" applyFont="1" applyFill="1" applyBorder="1" applyAlignment="1">
      <alignment horizontal="center" vertical="center"/>
    </xf>
    <xf numFmtId="164" fontId="16" fillId="0" borderId="39" xfId="42" applyNumberFormat="1" applyFont="1" applyFill="1" applyBorder="1" applyAlignment="1">
      <alignment horizontal="center" vertical="center" wrapText="1"/>
    </xf>
    <xf numFmtId="164" fontId="16" fillId="0" borderId="38" xfId="42" applyNumberFormat="1" applyFont="1" applyFill="1" applyBorder="1" applyAlignment="1">
      <alignment horizontal="center" vertical="center" wrapText="1"/>
    </xf>
    <xf numFmtId="164" fontId="16" fillId="0" borderId="48" xfId="42" applyNumberFormat="1" applyFont="1" applyFill="1" applyBorder="1" applyAlignment="1">
      <alignment horizontal="center" vertical="center" wrapText="1"/>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2" fontId="16" fillId="0" borderId="28" xfId="0" applyNumberFormat="1" applyFont="1" applyFill="1" applyBorder="1" applyAlignment="1">
      <alignment horizontal="center" vertical="center"/>
    </xf>
    <xf numFmtId="2" fontId="16" fillId="0" borderId="28" xfId="0" applyNumberFormat="1" applyFont="1" applyFill="1" applyBorder="1" applyAlignment="1">
      <alignment horizontal="center" vertical="center" wrapText="1"/>
    </xf>
    <xf numFmtId="0" fontId="16" fillId="0" borderId="52"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46" xfId="0" applyFont="1" applyFill="1" applyBorder="1" applyAlignment="1">
      <alignment horizontal="center" vertical="center"/>
    </xf>
    <xf numFmtId="169" fontId="16" fillId="0" borderId="12" xfId="42" applyNumberFormat="1" applyFont="1" applyFill="1" applyBorder="1" applyAlignment="1">
      <alignment horizontal="center" vertical="center" wrapText="1"/>
    </xf>
    <xf numFmtId="169" fontId="16" fillId="0" borderId="13" xfId="42" applyNumberFormat="1" applyFont="1" applyFill="1" applyBorder="1" applyAlignment="1">
      <alignment horizontal="center" vertical="center" wrapText="1"/>
    </xf>
    <xf numFmtId="2" fontId="9" fillId="0" borderId="15" xfId="0" applyNumberFormat="1" applyFont="1" applyFill="1" applyBorder="1" applyAlignment="1">
      <alignment vertical="center"/>
    </xf>
    <xf numFmtId="169" fontId="9" fillId="0" borderId="15" xfId="0" applyNumberFormat="1" applyFont="1" applyFill="1" applyBorder="1" applyAlignment="1">
      <alignment vertical="center"/>
    </xf>
    <xf numFmtId="1" fontId="9" fillId="0" borderId="15" xfId="0" applyNumberFormat="1" applyFont="1" applyFill="1" applyBorder="1" applyAlignment="1">
      <alignment vertical="center"/>
    </xf>
    <xf numFmtId="1" fontId="9" fillId="0" borderId="35" xfId="0" applyNumberFormat="1" applyFont="1" applyFill="1" applyBorder="1" applyAlignment="1">
      <alignment vertical="center"/>
    </xf>
    <xf numFmtId="1" fontId="9" fillId="0" borderId="36" xfId="0" applyNumberFormat="1" applyFont="1" applyFill="1" applyBorder="1" applyAlignment="1">
      <alignment vertical="center"/>
    </xf>
    <xf numFmtId="1" fontId="21" fillId="0" borderId="34" xfId="42" applyNumberFormat="1" applyFont="1" applyFill="1" applyBorder="1" applyAlignment="1">
      <alignment vertical="center"/>
    </xf>
    <xf numFmtId="169" fontId="16" fillId="0" borderId="11" xfId="0" applyNumberFormat="1" applyFont="1" applyFill="1" applyBorder="1" applyAlignment="1">
      <alignment horizontal="center" vertical="center" wrapText="1"/>
    </xf>
    <xf numFmtId="0" fontId="16" fillId="0" borderId="54" xfId="0" applyFont="1" applyFill="1" applyBorder="1" applyAlignment="1" quotePrefix="1">
      <alignment horizontal="center" vertical="center"/>
    </xf>
    <xf numFmtId="169" fontId="16" fillId="0" borderId="55" xfId="42" applyNumberFormat="1" applyFont="1" applyFill="1" applyBorder="1" applyAlignment="1">
      <alignment horizontal="center" vertical="center" wrapText="1"/>
    </xf>
    <xf numFmtId="1" fontId="21" fillId="0" borderId="40" xfId="42" applyNumberFormat="1" applyFont="1" applyFill="1" applyBorder="1" applyAlignment="1">
      <alignment vertical="center"/>
    </xf>
    <xf numFmtId="2" fontId="21" fillId="0" borderId="40" xfId="42" applyNumberFormat="1" applyFont="1" applyFill="1" applyBorder="1" applyAlignment="1">
      <alignment vertical="center"/>
    </xf>
    <xf numFmtId="169" fontId="21" fillId="0" borderId="40" xfId="42" applyNumberFormat="1" applyFont="1" applyFill="1" applyBorder="1" applyAlignment="1">
      <alignment vertical="center"/>
    </xf>
    <xf numFmtId="170" fontId="21" fillId="0" borderId="40" xfId="42" applyNumberFormat="1" applyFont="1" applyFill="1" applyBorder="1" applyAlignment="1">
      <alignment vertical="center"/>
    </xf>
    <xf numFmtId="1" fontId="21" fillId="0" borderId="41" xfId="42" applyNumberFormat="1" applyFont="1" applyFill="1" applyBorder="1" applyAlignment="1">
      <alignment vertical="center"/>
    </xf>
    <xf numFmtId="164" fontId="16" fillId="0" borderId="56" xfId="42" applyNumberFormat="1" applyFont="1" applyFill="1" applyBorder="1" applyAlignment="1">
      <alignment horizontal="center" vertical="center" wrapText="1"/>
    </xf>
    <xf numFmtId="1" fontId="21" fillId="0" borderId="23" xfId="42" applyNumberFormat="1" applyFont="1" applyFill="1" applyBorder="1" applyAlignment="1">
      <alignment vertical="center"/>
    </xf>
    <xf numFmtId="2" fontId="21" fillId="0" borderId="23" xfId="42" applyNumberFormat="1" applyFont="1" applyFill="1" applyBorder="1" applyAlignment="1">
      <alignment vertical="center"/>
    </xf>
    <xf numFmtId="169" fontId="21" fillId="0" borderId="23" xfId="42" applyNumberFormat="1" applyFont="1" applyFill="1" applyBorder="1" applyAlignment="1">
      <alignment vertical="center"/>
    </xf>
    <xf numFmtId="170" fontId="21" fillId="0" borderId="23" xfId="42" applyNumberFormat="1" applyFont="1" applyFill="1" applyBorder="1" applyAlignment="1">
      <alignment vertical="center"/>
    </xf>
    <xf numFmtId="1" fontId="21" fillId="0" borderId="35" xfId="42" applyNumberFormat="1" applyFont="1" applyFill="1" applyBorder="1" applyAlignment="1">
      <alignment vertical="center"/>
    </xf>
    <xf numFmtId="1" fontId="21" fillId="0" borderId="36" xfId="42" applyNumberFormat="1" applyFont="1" applyFill="1" applyBorder="1" applyAlignment="1">
      <alignment vertical="center"/>
    </xf>
    <xf numFmtId="0" fontId="16" fillId="0" borderId="43" xfId="0" applyFont="1" applyFill="1" applyBorder="1" applyAlignment="1">
      <alignment horizontal="center" vertical="center" wrapText="1"/>
    </xf>
    <xf numFmtId="2" fontId="9" fillId="0" borderId="23" xfId="0" applyNumberFormat="1" applyFont="1" applyFill="1" applyBorder="1" applyAlignment="1">
      <alignment vertical="center"/>
    </xf>
    <xf numFmtId="1" fontId="9" fillId="0" borderId="23" xfId="0" applyNumberFormat="1" applyFont="1" applyFill="1" applyBorder="1" applyAlignment="1">
      <alignment vertical="center"/>
    </xf>
    <xf numFmtId="1" fontId="9" fillId="0" borderId="44" xfId="0" applyNumberFormat="1" applyFont="1" applyFill="1" applyBorder="1" applyAlignment="1">
      <alignment vertical="center"/>
    </xf>
    <xf numFmtId="1" fontId="16" fillId="0" borderId="23" xfId="42" applyNumberFormat="1" applyFont="1" applyFill="1" applyBorder="1" applyAlignment="1">
      <alignment vertical="center"/>
    </xf>
    <xf numFmtId="2" fontId="16" fillId="0" borderId="23" xfId="42" applyNumberFormat="1" applyFont="1" applyFill="1" applyBorder="1" applyAlignment="1">
      <alignment vertical="center"/>
    </xf>
    <xf numFmtId="169" fontId="16" fillId="0" borderId="23" xfId="42" applyNumberFormat="1" applyFont="1" applyFill="1" applyBorder="1" applyAlignment="1">
      <alignment vertical="center"/>
    </xf>
    <xf numFmtId="170" fontId="16" fillId="0" borderId="23" xfId="42" applyNumberFormat="1" applyFont="1" applyFill="1" applyBorder="1" applyAlignment="1">
      <alignment vertical="center"/>
    </xf>
    <xf numFmtId="1" fontId="16" fillId="0" borderId="44" xfId="42" applyNumberFormat="1" applyFont="1" applyFill="1" applyBorder="1" applyAlignment="1">
      <alignment vertical="center"/>
    </xf>
    <xf numFmtId="0" fontId="9" fillId="0" borderId="49" xfId="0" applyFont="1" applyFill="1" applyBorder="1" applyAlignment="1">
      <alignment vertical="center"/>
    </xf>
    <xf numFmtId="0" fontId="13" fillId="0" borderId="56" xfId="0" applyFont="1" applyFill="1" applyBorder="1" applyAlignment="1">
      <alignment horizontal="justify" vertical="center" wrapText="1"/>
    </xf>
    <xf numFmtId="0" fontId="13" fillId="0" borderId="23" xfId="0" applyFont="1" applyFill="1" applyBorder="1" applyAlignment="1">
      <alignment horizontal="justify" vertical="justify" wrapText="1"/>
    </xf>
    <xf numFmtId="0" fontId="13" fillId="0" borderId="44" xfId="0" applyFont="1" applyFill="1" applyBorder="1" applyAlignment="1">
      <alignment horizontal="justify" vertical="center" wrapText="1"/>
    </xf>
    <xf numFmtId="0" fontId="17" fillId="0" borderId="24" xfId="0" applyFont="1" applyFill="1" applyBorder="1" applyAlignment="1">
      <alignment horizontal="right" wrapText="1"/>
    </xf>
    <xf numFmtId="0" fontId="17" fillId="0" borderId="57" xfId="0" applyFont="1" applyFill="1" applyBorder="1" applyAlignment="1">
      <alignment horizontal="right" wrapText="1"/>
    </xf>
    <xf numFmtId="0" fontId="17" fillId="0" borderId="50" xfId="0" applyFont="1" applyFill="1" applyBorder="1" applyAlignment="1">
      <alignment horizontal="right" wrapText="1"/>
    </xf>
    <xf numFmtId="0" fontId="17" fillId="0" borderId="24" xfId="0" applyFont="1" applyFill="1" applyBorder="1" applyAlignment="1">
      <alignment horizontal="center" wrapText="1"/>
    </xf>
    <xf numFmtId="0" fontId="17" fillId="0" borderId="57" xfId="0" applyFont="1" applyFill="1" applyBorder="1" applyAlignment="1">
      <alignment horizontal="center" wrapText="1"/>
    </xf>
    <xf numFmtId="0" fontId="17" fillId="0" borderId="50" xfId="0" applyFont="1" applyFill="1" applyBorder="1" applyAlignment="1">
      <alignment horizontal="center" wrapText="1"/>
    </xf>
    <xf numFmtId="0" fontId="18" fillId="0" borderId="24" xfId="0" applyFont="1" applyFill="1" applyBorder="1" applyAlignment="1">
      <alignment horizontal="center"/>
    </xf>
    <xf numFmtId="0" fontId="18" fillId="0" borderId="57" xfId="0" applyFont="1" applyFill="1" applyBorder="1" applyAlignment="1">
      <alignment horizontal="center"/>
    </xf>
    <xf numFmtId="0" fontId="18" fillId="0" borderId="11" xfId="0" applyFont="1" applyFill="1" applyBorder="1" applyAlignment="1">
      <alignment horizontal="center"/>
    </xf>
    <xf numFmtId="0" fontId="18" fillId="0" borderId="50" xfId="0" applyFont="1" applyFill="1" applyBorder="1" applyAlignment="1">
      <alignment horizontal="center"/>
    </xf>
    <xf numFmtId="0" fontId="14" fillId="0" borderId="58" xfId="65" applyFont="1" applyFill="1" applyBorder="1" applyAlignment="1">
      <alignment horizontal="center" vertical="center" wrapText="1"/>
      <protection/>
    </xf>
    <xf numFmtId="0" fontId="14" fillId="0" borderId="59" xfId="65" applyFont="1" applyFill="1" applyBorder="1" applyAlignment="1">
      <alignment horizontal="center" vertical="center" wrapText="1"/>
      <protection/>
    </xf>
    <xf numFmtId="0" fontId="14" fillId="0" borderId="60" xfId="65" applyFont="1" applyFill="1" applyBorder="1" applyAlignment="1">
      <alignment horizontal="center" vertical="center" wrapText="1"/>
      <protection/>
    </xf>
    <xf numFmtId="49" fontId="14" fillId="0" borderId="58" xfId="65" applyNumberFormat="1" applyFont="1" applyFill="1" applyBorder="1" applyAlignment="1">
      <alignment horizontal="center" vertical="center" wrapText="1"/>
      <protection/>
    </xf>
    <xf numFmtId="49" fontId="14" fillId="0" borderId="59" xfId="65" applyNumberFormat="1" applyFont="1" applyFill="1" applyBorder="1" applyAlignment="1">
      <alignment horizontal="center" vertical="center" wrapText="1"/>
      <protection/>
    </xf>
    <xf numFmtId="49" fontId="14" fillId="0" borderId="60" xfId="65" applyNumberFormat="1" applyFont="1" applyFill="1" applyBorder="1" applyAlignment="1">
      <alignment horizontal="center" vertical="center" wrapText="1"/>
      <protection/>
    </xf>
    <xf numFmtId="0" fontId="3" fillId="0" borderId="32" xfId="65" applyFont="1" applyFill="1" applyBorder="1" applyAlignment="1">
      <alignment horizontal="center" vertical="center"/>
      <protection/>
    </xf>
    <xf numFmtId="0" fontId="3" fillId="0" borderId="30" xfId="65" applyFont="1" applyFill="1" applyBorder="1" applyAlignment="1">
      <alignment horizontal="center" vertical="center"/>
      <protection/>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57" xfId="0" applyFont="1" applyFill="1" applyBorder="1" applyAlignment="1">
      <alignment horizontal="center" vertical="center"/>
    </xf>
    <xf numFmtId="0" fontId="28" fillId="0" borderId="28"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9" fillId="0" borderId="61"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7" fillId="0" borderId="62" xfId="0" applyFont="1" applyFill="1" applyBorder="1" applyAlignment="1">
      <alignment horizontal="center" vertical="center" wrapText="1"/>
    </xf>
    <xf numFmtId="0" fontId="17" fillId="0" borderId="57" xfId="0" applyFont="1" applyFill="1" applyBorder="1" applyAlignment="1">
      <alignment horizontal="center" vertical="center"/>
    </xf>
    <xf numFmtId="0" fontId="17" fillId="0" borderId="5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43"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24"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0"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58" xfId="0" applyFont="1" applyFill="1" applyBorder="1" applyAlignment="1">
      <alignment horizontal="center" vertical="top" wrapText="1"/>
    </xf>
    <xf numFmtId="0" fontId="16" fillId="0" borderId="60" xfId="0" applyFont="1" applyFill="1" applyBorder="1" applyAlignment="1">
      <alignment horizontal="center" vertical="top" wrapText="1"/>
    </xf>
    <xf numFmtId="169" fontId="16" fillId="0" borderId="24" xfId="0" applyNumberFormat="1" applyFont="1" applyFill="1" applyBorder="1" applyAlignment="1">
      <alignment horizontal="center" vertical="center"/>
    </xf>
    <xf numFmtId="169" fontId="16" fillId="0" borderId="57" xfId="0" applyNumberFormat="1" applyFont="1" applyFill="1" applyBorder="1" applyAlignment="1">
      <alignment horizontal="center" vertical="center"/>
    </xf>
    <xf numFmtId="169" fontId="16" fillId="0" borderId="50" xfId="0" applyNumberFormat="1" applyFont="1" applyFill="1" applyBorder="1" applyAlignment="1">
      <alignment horizontal="center" vertical="center"/>
    </xf>
    <xf numFmtId="0" fontId="59" fillId="0" borderId="0" xfId="0" applyFont="1" applyAlignment="1">
      <alignment horizontal="center"/>
    </xf>
    <xf numFmtId="0" fontId="66" fillId="0" borderId="0" xfId="0" applyFont="1" applyAlignment="1">
      <alignment horizontal="center"/>
    </xf>
    <xf numFmtId="0" fontId="0" fillId="0" borderId="10" xfId="0" applyBorder="1" applyAlignment="1">
      <alignment horizontal="center" vertical="center" wrapText="1"/>
    </xf>
    <xf numFmtId="0" fontId="59" fillId="0" borderId="10" xfId="0" applyFont="1" applyBorder="1" applyAlignment="1">
      <alignment horizontal="center"/>
    </xf>
    <xf numFmtId="0" fontId="59" fillId="0" borderId="61" xfId="0" applyFont="1" applyBorder="1" applyAlignment="1">
      <alignment horizontal="right"/>
    </xf>
    <xf numFmtId="0" fontId="25" fillId="0" borderId="32" xfId="0" applyFont="1" applyBorder="1" applyAlignment="1">
      <alignment horizontal="center" vertical="center" wrapText="1"/>
    </xf>
    <xf numFmtId="0" fontId="64" fillId="0" borderId="24" xfId="0" applyFont="1" applyBorder="1" applyAlignment="1">
      <alignment horizontal="right" wrapText="1"/>
    </xf>
    <xf numFmtId="0" fontId="64" fillId="0" borderId="57" xfId="0" applyFont="1" applyBorder="1" applyAlignment="1">
      <alignment horizontal="right" wrapText="1"/>
    </xf>
    <xf numFmtId="0" fontId="64" fillId="0" borderId="50" xfId="0" applyFont="1" applyBorder="1" applyAlignment="1">
      <alignment horizontal="right" wrapText="1"/>
    </xf>
    <xf numFmtId="0" fontId="67" fillId="0" borderId="24" xfId="0" applyFont="1" applyBorder="1" applyAlignment="1">
      <alignment horizontal="center" vertical="center" wrapText="1"/>
    </xf>
    <xf numFmtId="0" fontId="67" fillId="0" borderId="57" xfId="0" applyFont="1" applyBorder="1" applyAlignment="1">
      <alignment horizontal="center" vertical="center" wrapText="1"/>
    </xf>
    <xf numFmtId="0" fontId="67" fillId="0" borderId="50" xfId="0" applyFont="1" applyBorder="1" applyAlignment="1">
      <alignment horizontal="center" vertical="center"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6" xfId="45"/>
    <cellStyle name="Currency" xfId="46"/>
    <cellStyle name="Currency [0]" xfId="47"/>
    <cellStyle name="Currency 2" xfId="48"/>
    <cellStyle name="Euro" xfId="49"/>
    <cellStyle name="Excel Built-in Normal"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0" xfId="60"/>
    <cellStyle name="Normal 11" xfId="61"/>
    <cellStyle name="Normal 12" xfId="62"/>
    <cellStyle name="Normal 13" xfId="63"/>
    <cellStyle name="Normal 2" xfId="64"/>
    <cellStyle name="Normal 2 2" xfId="65"/>
    <cellStyle name="Normal 2_DPR_OFIJK-KDLR LINE" xfId="66"/>
    <cellStyle name="Normal 3" xfId="67"/>
    <cellStyle name="Normal 3 2" xfId="68"/>
    <cellStyle name="Normal 36" xfId="69"/>
    <cellStyle name="Normal 39" xfId="70"/>
    <cellStyle name="Normal 4" xfId="71"/>
    <cellStyle name="Normal 5" xfId="72"/>
    <cellStyle name="Normal 6" xfId="73"/>
    <cellStyle name="Normal 65" xfId="74"/>
    <cellStyle name="Normal 7" xfId="75"/>
    <cellStyle name="Normal 8" xfId="76"/>
    <cellStyle name="Normal 9" xfId="77"/>
    <cellStyle name="Note" xfId="78"/>
    <cellStyle name="Output" xfId="79"/>
    <cellStyle name="Percent" xfId="80"/>
    <cellStyle name="Percent 2" xfId="81"/>
    <cellStyle name="Percent 2 2" xfId="82"/>
    <cellStyle name="Percent 3" xfId="83"/>
    <cellStyle name="Percent 3 2" xfId="84"/>
    <cellStyle name="Percent 3 3" xfId="85"/>
    <cellStyle name="Percent 3_DPR_OFIJK-KDLR LINE" xfId="86"/>
    <cellStyle name="TableStyleLight1" xfId="87"/>
    <cellStyle name="Title" xfId="88"/>
    <cellStyle name="Total" xfId="89"/>
    <cellStyle name="Warning Tex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eb5\Users\sanjaynayak\AppData\Local\Microsoft\Windows\INetCache\Content.Outlook\05Z9N3MA\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seb5\Users\sanjaynayak\AppData\Local\Microsoft\Windows\INetCache\Content.Outlook\05Z9N3MA\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67"/>
  <sheetViews>
    <sheetView tabSelected="1" zoomScale="70" zoomScaleNormal="70" zoomScaleSheetLayoutView="100" zoomScalePageLayoutView="0" workbookViewId="0" topLeftCell="A1">
      <pane xSplit="3" ySplit="6" topLeftCell="D121" activePane="bottomRight" state="frozen"/>
      <selection pane="topLeft" activeCell="A1" sqref="A1"/>
      <selection pane="topRight" activeCell="D1" sqref="D1"/>
      <selection pane="bottomLeft" activeCell="A6" sqref="A6"/>
      <selection pane="bottomRight" activeCell="J127" sqref="J127"/>
    </sheetView>
  </sheetViews>
  <sheetFormatPr defaultColWidth="9.140625" defaultRowHeight="15"/>
  <cols>
    <col min="1" max="1" width="8.00390625" style="32" customWidth="1"/>
    <col min="2" max="2" width="50.28125" style="36" customWidth="1"/>
    <col min="3" max="3" width="5.28125" style="32" bestFit="1" customWidth="1"/>
    <col min="4" max="9" width="12.421875" style="32" customWidth="1"/>
    <col min="10" max="10" width="12.421875" style="37" customWidth="1"/>
    <col min="11" max="11" width="14.28125" style="37" customWidth="1"/>
    <col min="12" max="12" width="11.140625" style="59" bestFit="1" customWidth="1"/>
    <col min="13" max="13" width="11.140625" style="32" bestFit="1" customWidth="1"/>
    <col min="14" max="14" width="10.28125" style="32" bestFit="1" customWidth="1"/>
    <col min="15" max="15" width="14.00390625" style="32" customWidth="1"/>
    <col min="16" max="16" width="13.00390625" style="32" customWidth="1"/>
    <col min="17" max="17" width="9.8515625" style="32" customWidth="1"/>
    <col min="18" max="18" width="11.7109375" style="32" customWidth="1"/>
    <col min="19" max="19" width="16.57421875" style="32" bestFit="1" customWidth="1"/>
    <col min="20" max="20" width="9.140625" style="32" customWidth="1"/>
    <col min="21" max="21" width="13.00390625" style="153" customWidth="1"/>
    <col min="22" max="16384" width="9.140625" style="32" customWidth="1"/>
  </cols>
  <sheetData>
    <row r="1" spans="1:20" ht="21" thickBot="1">
      <c r="A1" s="279" t="s">
        <v>484</v>
      </c>
      <c r="B1" s="280"/>
      <c r="C1" s="280"/>
      <c r="D1" s="280"/>
      <c r="E1" s="280"/>
      <c r="F1" s="280"/>
      <c r="G1" s="280"/>
      <c r="H1" s="280"/>
      <c r="I1" s="280"/>
      <c r="J1" s="280"/>
      <c r="K1" s="280"/>
      <c r="L1" s="280"/>
      <c r="M1" s="280"/>
      <c r="N1" s="280"/>
      <c r="O1" s="280"/>
      <c r="P1" s="280"/>
      <c r="Q1" s="280"/>
      <c r="R1" s="280"/>
      <c r="S1" s="281"/>
      <c r="T1" s="77"/>
    </row>
    <row r="2" spans="1:20" ht="39" customHeight="1" thickBot="1">
      <c r="A2" s="282" t="s">
        <v>182</v>
      </c>
      <c r="B2" s="283"/>
      <c r="C2" s="283"/>
      <c r="D2" s="283"/>
      <c r="E2" s="283"/>
      <c r="F2" s="283"/>
      <c r="G2" s="283"/>
      <c r="H2" s="283"/>
      <c r="I2" s="283"/>
      <c r="J2" s="283"/>
      <c r="K2" s="283"/>
      <c r="L2" s="283"/>
      <c r="M2" s="283"/>
      <c r="N2" s="283"/>
      <c r="O2" s="283"/>
      <c r="P2" s="283"/>
      <c r="Q2" s="283"/>
      <c r="R2" s="283"/>
      <c r="S2" s="284"/>
      <c r="T2" s="77"/>
    </row>
    <row r="3" spans="1:20" ht="18.75" thickBot="1">
      <c r="A3" s="292" t="s">
        <v>0</v>
      </c>
      <c r="B3" s="289" t="s">
        <v>1</v>
      </c>
      <c r="C3" s="285" t="s">
        <v>183</v>
      </c>
      <c r="D3" s="286"/>
      <c r="E3" s="286"/>
      <c r="F3" s="286"/>
      <c r="G3" s="286"/>
      <c r="H3" s="286"/>
      <c r="I3" s="286"/>
      <c r="J3" s="286"/>
      <c r="K3" s="286"/>
      <c r="L3" s="287"/>
      <c r="M3" s="287"/>
      <c r="N3" s="287"/>
      <c r="O3" s="287"/>
      <c r="P3" s="287"/>
      <c r="Q3" s="287"/>
      <c r="R3" s="287"/>
      <c r="S3" s="288"/>
      <c r="T3" s="77"/>
    </row>
    <row r="4" spans="1:20" ht="43.5" customHeight="1" thickBot="1">
      <c r="A4" s="293"/>
      <c r="B4" s="290"/>
      <c r="C4" s="295" t="s">
        <v>2</v>
      </c>
      <c r="D4" s="303" t="s">
        <v>485</v>
      </c>
      <c r="E4" s="304"/>
      <c r="F4" s="304"/>
      <c r="G4" s="304"/>
      <c r="H4" s="304"/>
      <c r="I4" s="304"/>
      <c r="J4" s="304"/>
      <c r="K4" s="304"/>
      <c r="L4" s="297" t="s">
        <v>466</v>
      </c>
      <c r="M4" s="298"/>
      <c r="N4" s="298"/>
      <c r="O4" s="299"/>
      <c r="P4" s="300" t="s">
        <v>184</v>
      </c>
      <c r="Q4" s="301"/>
      <c r="R4" s="302"/>
      <c r="S4" s="216" t="s">
        <v>195</v>
      </c>
      <c r="T4" s="77"/>
    </row>
    <row r="5" spans="1:20" ht="39" customHeight="1" thickBot="1">
      <c r="A5" s="294"/>
      <c r="B5" s="291"/>
      <c r="C5" s="296"/>
      <c r="D5" s="189" t="s">
        <v>185</v>
      </c>
      <c r="E5" s="179" t="s">
        <v>186</v>
      </c>
      <c r="F5" s="179" t="s">
        <v>187</v>
      </c>
      <c r="G5" s="179" t="s">
        <v>188</v>
      </c>
      <c r="H5" s="179" t="s">
        <v>189</v>
      </c>
      <c r="I5" s="179" t="s">
        <v>190</v>
      </c>
      <c r="J5" s="179" t="s">
        <v>54</v>
      </c>
      <c r="K5" s="94" t="s">
        <v>6</v>
      </c>
      <c r="L5" s="201" t="s">
        <v>191</v>
      </c>
      <c r="M5" s="96" t="s">
        <v>188</v>
      </c>
      <c r="N5" s="199" t="s">
        <v>162</v>
      </c>
      <c r="O5" s="207" t="s">
        <v>6</v>
      </c>
      <c r="P5" s="201" t="s">
        <v>191</v>
      </c>
      <c r="Q5" s="96" t="s">
        <v>192</v>
      </c>
      <c r="R5" s="202" t="s">
        <v>6</v>
      </c>
      <c r="S5" s="217" t="s">
        <v>359</v>
      </c>
      <c r="T5" s="77"/>
    </row>
    <row r="6" spans="1:20" ht="15">
      <c r="A6" s="78">
        <v>1</v>
      </c>
      <c r="B6" s="65">
        <v>2</v>
      </c>
      <c r="C6" s="79">
        <v>3</v>
      </c>
      <c r="D6" s="66">
        <v>4</v>
      </c>
      <c r="E6" s="67">
        <v>5</v>
      </c>
      <c r="F6" s="67">
        <v>6</v>
      </c>
      <c r="G6" s="67">
        <v>7</v>
      </c>
      <c r="H6" s="67">
        <v>8</v>
      </c>
      <c r="I6" s="67">
        <v>9</v>
      </c>
      <c r="J6" s="67">
        <v>10</v>
      </c>
      <c r="K6" s="169" t="s">
        <v>488</v>
      </c>
      <c r="L6" s="66">
        <v>12</v>
      </c>
      <c r="M6" s="67">
        <v>13</v>
      </c>
      <c r="N6" s="67">
        <v>14</v>
      </c>
      <c r="O6" s="208" t="s">
        <v>489</v>
      </c>
      <c r="P6" s="66">
        <v>16</v>
      </c>
      <c r="Q6" s="67">
        <v>17</v>
      </c>
      <c r="R6" s="68">
        <v>18</v>
      </c>
      <c r="S6" s="190" t="s">
        <v>486</v>
      </c>
      <c r="T6" s="77"/>
    </row>
    <row r="7" spans="1:20" ht="15">
      <c r="A7" s="80" t="s">
        <v>7</v>
      </c>
      <c r="B7" s="170" t="s">
        <v>204</v>
      </c>
      <c r="C7" s="180"/>
      <c r="D7" s="81"/>
      <c r="E7" s="82"/>
      <c r="F7" s="82"/>
      <c r="G7" s="82"/>
      <c r="H7" s="82"/>
      <c r="I7" s="82"/>
      <c r="J7" s="82"/>
      <c r="K7" s="95"/>
      <c r="L7" s="81"/>
      <c r="M7" s="82"/>
      <c r="N7" s="200"/>
      <c r="O7" s="209"/>
      <c r="P7" s="84"/>
      <c r="Q7" s="200"/>
      <c r="R7" s="83"/>
      <c r="S7" s="218"/>
      <c r="T7" s="77"/>
    </row>
    <row r="8" spans="1:22" ht="142.5">
      <c r="A8" s="85" t="s">
        <v>173</v>
      </c>
      <c r="B8" s="171" t="s">
        <v>205</v>
      </c>
      <c r="C8" s="181" t="s">
        <v>13</v>
      </c>
      <c r="D8" s="136">
        <v>1350</v>
      </c>
      <c r="E8" s="133">
        <v>345</v>
      </c>
      <c r="F8" s="133">
        <v>110</v>
      </c>
      <c r="G8" s="133">
        <v>680</v>
      </c>
      <c r="H8" s="133">
        <v>375</v>
      </c>
      <c r="I8" s="134">
        <v>125</v>
      </c>
      <c r="J8" s="133">
        <v>0</v>
      </c>
      <c r="K8" s="135">
        <f>J8+I8+H8+G8+F8+E8+D8</f>
        <v>2985</v>
      </c>
      <c r="L8" s="136">
        <v>1100</v>
      </c>
      <c r="M8" s="133">
        <v>1340</v>
      </c>
      <c r="N8" s="133">
        <v>0</v>
      </c>
      <c r="O8" s="210">
        <f>L8+M8+N8</f>
        <v>2440</v>
      </c>
      <c r="P8" s="136">
        <v>1880</v>
      </c>
      <c r="Q8" s="133">
        <v>0</v>
      </c>
      <c r="R8" s="137">
        <f>P8+Q8</f>
        <v>1880</v>
      </c>
      <c r="S8" s="191">
        <f>R8+O8+K8</f>
        <v>7305</v>
      </c>
      <c r="T8" s="77"/>
      <c r="U8" s="154"/>
      <c r="V8" s="92"/>
    </row>
    <row r="9" spans="1:22" ht="85.5">
      <c r="A9" s="85" t="s">
        <v>207</v>
      </c>
      <c r="B9" s="171" t="s">
        <v>336</v>
      </c>
      <c r="C9" s="182" t="s">
        <v>3</v>
      </c>
      <c r="D9" s="140">
        <v>120</v>
      </c>
      <c r="E9" s="138">
        <v>30</v>
      </c>
      <c r="F9" s="138">
        <v>40</v>
      </c>
      <c r="G9" s="138">
        <v>56</v>
      </c>
      <c r="H9" s="138">
        <v>30</v>
      </c>
      <c r="I9" s="138">
        <v>2</v>
      </c>
      <c r="J9" s="138">
        <v>0</v>
      </c>
      <c r="K9" s="139">
        <f>J9+I9+H9+G9+F9+E9+D9</f>
        <v>278</v>
      </c>
      <c r="L9" s="140">
        <v>104</v>
      </c>
      <c r="M9" s="138">
        <v>120</v>
      </c>
      <c r="N9" s="138">
        <v>0</v>
      </c>
      <c r="O9" s="211">
        <f>L9+M9+N9</f>
        <v>224</v>
      </c>
      <c r="P9" s="140">
        <v>166</v>
      </c>
      <c r="Q9" s="138">
        <v>0</v>
      </c>
      <c r="R9" s="141">
        <f>P9+Q9</f>
        <v>166</v>
      </c>
      <c r="S9" s="192">
        <f aca="true" t="shared" si="0" ref="S9:S72">R9+O9+K9</f>
        <v>668</v>
      </c>
      <c r="T9" s="77"/>
      <c r="U9" s="155"/>
      <c r="V9" s="92"/>
    </row>
    <row r="10" spans="1:22" ht="99.75">
      <c r="A10" s="85" t="s">
        <v>208</v>
      </c>
      <c r="B10" s="171" t="s">
        <v>206</v>
      </c>
      <c r="C10" s="182" t="s">
        <v>3</v>
      </c>
      <c r="D10" s="140">
        <v>12</v>
      </c>
      <c r="E10" s="138">
        <v>3</v>
      </c>
      <c r="F10" s="138">
        <v>4</v>
      </c>
      <c r="G10" s="138">
        <v>6</v>
      </c>
      <c r="H10" s="138">
        <v>3</v>
      </c>
      <c r="I10" s="138"/>
      <c r="J10" s="138">
        <v>0</v>
      </c>
      <c r="K10" s="139">
        <f>J10+I10+H10+G10+F10+E10+D10</f>
        <v>28</v>
      </c>
      <c r="L10" s="140">
        <v>10</v>
      </c>
      <c r="M10" s="138">
        <v>12</v>
      </c>
      <c r="N10" s="138">
        <v>0</v>
      </c>
      <c r="O10" s="211">
        <f>L10+M10+N10</f>
        <v>22</v>
      </c>
      <c r="P10" s="140">
        <v>17</v>
      </c>
      <c r="Q10" s="138">
        <v>0</v>
      </c>
      <c r="R10" s="141">
        <f>P10+Q10</f>
        <v>17</v>
      </c>
      <c r="S10" s="192">
        <f t="shared" si="0"/>
        <v>67</v>
      </c>
      <c r="T10" s="77"/>
      <c r="U10" s="155"/>
      <c r="V10" s="92"/>
    </row>
    <row r="11" spans="1:22" ht="26.25" customHeight="1">
      <c r="A11" s="85" t="s">
        <v>8</v>
      </c>
      <c r="B11" s="171" t="s">
        <v>209</v>
      </c>
      <c r="C11" s="182"/>
      <c r="D11" s="99"/>
      <c r="E11" s="97"/>
      <c r="F11" s="97"/>
      <c r="G11" s="97"/>
      <c r="H11" s="97"/>
      <c r="I11" s="97"/>
      <c r="J11" s="97"/>
      <c r="K11" s="98"/>
      <c r="L11" s="99"/>
      <c r="M11" s="97"/>
      <c r="N11" s="97"/>
      <c r="O11" s="212"/>
      <c r="P11" s="99"/>
      <c r="Q11" s="97"/>
      <c r="R11" s="100"/>
      <c r="S11" s="193"/>
      <c r="T11" s="77"/>
      <c r="U11" s="156"/>
      <c r="V11" s="92"/>
    </row>
    <row r="12" spans="1:22" ht="42.75">
      <c r="A12" s="85" t="s">
        <v>174</v>
      </c>
      <c r="B12" s="171" t="s">
        <v>210</v>
      </c>
      <c r="C12" s="182"/>
      <c r="D12" s="99"/>
      <c r="E12" s="97"/>
      <c r="F12" s="97"/>
      <c r="G12" s="97"/>
      <c r="H12" s="97"/>
      <c r="I12" s="97"/>
      <c r="J12" s="97"/>
      <c r="K12" s="98"/>
      <c r="L12" s="99"/>
      <c r="M12" s="97"/>
      <c r="N12" s="97"/>
      <c r="O12" s="212"/>
      <c r="P12" s="99"/>
      <c r="Q12" s="97"/>
      <c r="R12" s="100"/>
      <c r="S12" s="193"/>
      <c r="T12" s="77"/>
      <c r="U12" s="156"/>
      <c r="V12" s="92"/>
    </row>
    <row r="13" spans="1:22" ht="16.5">
      <c r="A13" s="86" t="s">
        <v>211</v>
      </c>
      <c r="B13" s="171" t="s">
        <v>201</v>
      </c>
      <c r="C13" s="182" t="s">
        <v>4</v>
      </c>
      <c r="D13" s="99"/>
      <c r="E13" s="97"/>
      <c r="F13" s="97"/>
      <c r="G13" s="97"/>
      <c r="H13" s="97"/>
      <c r="I13" s="97"/>
      <c r="J13" s="97"/>
      <c r="K13" s="130"/>
      <c r="L13" s="131"/>
      <c r="M13" s="129"/>
      <c r="N13" s="129"/>
      <c r="O13" s="213"/>
      <c r="P13" s="131">
        <v>138</v>
      </c>
      <c r="Q13" s="129">
        <v>0</v>
      </c>
      <c r="R13" s="132">
        <f>P13+Q13</f>
        <v>138</v>
      </c>
      <c r="S13" s="194">
        <f t="shared" si="0"/>
        <v>138</v>
      </c>
      <c r="T13" s="77"/>
      <c r="U13" s="157"/>
      <c r="V13" s="92"/>
    </row>
    <row r="14" spans="1:22" ht="16.5">
      <c r="A14" s="86" t="s">
        <v>212</v>
      </c>
      <c r="B14" s="172" t="s">
        <v>159</v>
      </c>
      <c r="C14" s="183" t="s">
        <v>4</v>
      </c>
      <c r="D14" s="99">
        <v>360</v>
      </c>
      <c r="E14" s="97">
        <v>82</v>
      </c>
      <c r="F14" s="97">
        <v>29.664</v>
      </c>
      <c r="G14" s="97">
        <v>115</v>
      </c>
      <c r="H14" s="97"/>
      <c r="I14" s="129"/>
      <c r="J14" s="129">
        <v>7</v>
      </c>
      <c r="K14" s="130">
        <f>J14+I14+H14+G14+F14+E14+D14</f>
        <v>593.664</v>
      </c>
      <c r="L14" s="131">
        <v>218</v>
      </c>
      <c r="M14" s="129">
        <v>300</v>
      </c>
      <c r="N14" s="129">
        <v>0</v>
      </c>
      <c r="O14" s="213">
        <f>L14+M14+N14</f>
        <v>518</v>
      </c>
      <c r="P14" s="131"/>
      <c r="Q14" s="129"/>
      <c r="R14" s="132"/>
      <c r="S14" s="194">
        <f t="shared" si="0"/>
        <v>1111.664</v>
      </c>
      <c r="T14" s="77"/>
      <c r="U14" s="157"/>
      <c r="V14" s="92"/>
    </row>
    <row r="15" spans="1:22" ht="16.5">
      <c r="A15" s="86" t="s">
        <v>213</v>
      </c>
      <c r="B15" s="173" t="s">
        <v>37</v>
      </c>
      <c r="C15" s="183" t="s">
        <v>4</v>
      </c>
      <c r="D15" s="99"/>
      <c r="E15" s="97"/>
      <c r="F15" s="97"/>
      <c r="G15" s="97"/>
      <c r="H15" s="97">
        <v>24</v>
      </c>
      <c r="I15" s="129"/>
      <c r="J15" s="129">
        <v>1</v>
      </c>
      <c r="K15" s="130">
        <f>J15+I15+H15+G15+F15+E15+D15</f>
        <v>25</v>
      </c>
      <c r="L15" s="131"/>
      <c r="M15" s="129">
        <v>0</v>
      </c>
      <c r="N15" s="129">
        <v>0</v>
      </c>
      <c r="O15" s="213"/>
      <c r="P15" s="131"/>
      <c r="Q15" s="129"/>
      <c r="R15" s="132"/>
      <c r="S15" s="194">
        <f t="shared" si="0"/>
        <v>25</v>
      </c>
      <c r="T15" s="77"/>
      <c r="U15" s="157"/>
      <c r="V15" s="92"/>
    </row>
    <row r="16" spans="1:22" ht="16.5">
      <c r="A16" s="86" t="s">
        <v>214</v>
      </c>
      <c r="B16" s="172" t="s">
        <v>164</v>
      </c>
      <c r="C16" s="183" t="s">
        <v>4</v>
      </c>
      <c r="D16" s="99"/>
      <c r="E16" s="97"/>
      <c r="F16" s="97"/>
      <c r="G16" s="97"/>
      <c r="H16" s="97">
        <v>24</v>
      </c>
      <c r="I16" s="129"/>
      <c r="J16" s="129">
        <v>2.4</v>
      </c>
      <c r="K16" s="130">
        <f>J16+I16+H16+G16+F16+E16+D16</f>
        <v>26.4</v>
      </c>
      <c r="L16" s="131">
        <v>0</v>
      </c>
      <c r="M16" s="129">
        <v>0</v>
      </c>
      <c r="N16" s="129">
        <v>0</v>
      </c>
      <c r="O16" s="213"/>
      <c r="P16" s="131"/>
      <c r="Q16" s="129"/>
      <c r="R16" s="132"/>
      <c r="S16" s="194">
        <f t="shared" si="0"/>
        <v>26.4</v>
      </c>
      <c r="T16" s="77"/>
      <c r="U16" s="157"/>
      <c r="V16" s="92"/>
    </row>
    <row r="17" spans="1:22" ht="16.5">
      <c r="A17" s="86" t="s">
        <v>215</v>
      </c>
      <c r="B17" s="172" t="s">
        <v>166</v>
      </c>
      <c r="C17" s="182" t="s">
        <v>4</v>
      </c>
      <c r="D17" s="99"/>
      <c r="E17" s="97"/>
      <c r="F17" s="97"/>
      <c r="G17" s="97"/>
      <c r="H17" s="97"/>
      <c r="I17" s="129">
        <v>5</v>
      </c>
      <c r="J17" s="129">
        <v>0.5</v>
      </c>
      <c r="K17" s="130">
        <f>J17+I17+H17+G17+F17+E17+D17</f>
        <v>5.5</v>
      </c>
      <c r="L17" s="131">
        <v>0</v>
      </c>
      <c r="M17" s="129">
        <v>0</v>
      </c>
      <c r="N17" s="129">
        <v>0</v>
      </c>
      <c r="O17" s="213"/>
      <c r="P17" s="131"/>
      <c r="Q17" s="129"/>
      <c r="R17" s="132"/>
      <c r="S17" s="194">
        <f t="shared" si="0"/>
        <v>5.5</v>
      </c>
      <c r="T17" s="77"/>
      <c r="U17" s="157"/>
      <c r="V17" s="92"/>
    </row>
    <row r="18" spans="1:22" ht="16.5">
      <c r="A18" s="86" t="s">
        <v>216</v>
      </c>
      <c r="B18" s="172" t="s">
        <v>199</v>
      </c>
      <c r="C18" s="182" t="s">
        <v>4</v>
      </c>
      <c r="D18" s="99"/>
      <c r="E18" s="97"/>
      <c r="F18" s="97"/>
      <c r="G18" s="97"/>
      <c r="H18" s="97"/>
      <c r="I18" s="129"/>
      <c r="J18" s="129"/>
      <c r="K18" s="130"/>
      <c r="L18" s="131"/>
      <c r="M18" s="129"/>
      <c r="N18" s="129"/>
      <c r="O18" s="213"/>
      <c r="P18" s="131">
        <v>8</v>
      </c>
      <c r="Q18" s="129">
        <v>0</v>
      </c>
      <c r="R18" s="132">
        <f>P18+Q18</f>
        <v>8</v>
      </c>
      <c r="S18" s="194">
        <f t="shared" si="0"/>
        <v>8</v>
      </c>
      <c r="T18" s="77"/>
      <c r="U18" s="157"/>
      <c r="V18" s="92"/>
    </row>
    <row r="19" spans="1:22" ht="57">
      <c r="A19" s="85" t="s">
        <v>218</v>
      </c>
      <c r="B19" s="171" t="s">
        <v>217</v>
      </c>
      <c r="C19" s="183"/>
      <c r="D19" s="99"/>
      <c r="E19" s="97"/>
      <c r="F19" s="97"/>
      <c r="G19" s="97"/>
      <c r="H19" s="97"/>
      <c r="I19" s="97"/>
      <c r="J19" s="97"/>
      <c r="K19" s="98"/>
      <c r="L19" s="99"/>
      <c r="M19" s="97"/>
      <c r="N19" s="97"/>
      <c r="O19" s="212"/>
      <c r="P19" s="99"/>
      <c r="Q19" s="97"/>
      <c r="R19" s="100"/>
      <c r="S19" s="193"/>
      <c r="T19" s="77"/>
      <c r="U19" s="156"/>
      <c r="V19" s="92"/>
    </row>
    <row r="20" spans="1:22" ht="16.5">
      <c r="A20" s="86" t="s">
        <v>219</v>
      </c>
      <c r="B20" s="172" t="s">
        <v>159</v>
      </c>
      <c r="C20" s="182" t="s">
        <v>3</v>
      </c>
      <c r="D20" s="140">
        <v>375</v>
      </c>
      <c r="E20" s="138">
        <v>100</v>
      </c>
      <c r="F20" s="138">
        <v>35</v>
      </c>
      <c r="G20" s="138">
        <v>150</v>
      </c>
      <c r="H20" s="138"/>
      <c r="I20" s="138"/>
      <c r="J20" s="138">
        <v>27</v>
      </c>
      <c r="K20" s="139">
        <f>J20+I20+H20+G20+F20+E20+D20</f>
        <v>687</v>
      </c>
      <c r="L20" s="140">
        <v>120</v>
      </c>
      <c r="M20" s="138">
        <v>151</v>
      </c>
      <c r="N20" s="138">
        <v>15</v>
      </c>
      <c r="O20" s="211">
        <f>L20+M20+N20</f>
        <v>286</v>
      </c>
      <c r="P20" s="140"/>
      <c r="Q20" s="138"/>
      <c r="R20" s="141"/>
      <c r="S20" s="192">
        <f t="shared" si="0"/>
        <v>973</v>
      </c>
      <c r="T20" s="77"/>
      <c r="U20" s="155"/>
      <c r="V20" s="92"/>
    </row>
    <row r="21" spans="1:22" ht="16.5">
      <c r="A21" s="86" t="s">
        <v>220</v>
      </c>
      <c r="B21" s="172" t="s">
        <v>161</v>
      </c>
      <c r="C21" s="182" t="s">
        <v>3</v>
      </c>
      <c r="D21" s="140"/>
      <c r="E21" s="138"/>
      <c r="F21" s="138"/>
      <c r="G21" s="138"/>
      <c r="H21" s="138">
        <v>30</v>
      </c>
      <c r="I21" s="138"/>
      <c r="J21" s="138">
        <v>3</v>
      </c>
      <c r="K21" s="139">
        <f>J21+I21+H21+G21+F21+E21+D21</f>
        <v>33</v>
      </c>
      <c r="L21" s="140"/>
      <c r="M21" s="138">
        <v>0</v>
      </c>
      <c r="N21" s="138">
        <v>3</v>
      </c>
      <c r="O21" s="211">
        <f>L21+M21+N21</f>
        <v>3</v>
      </c>
      <c r="P21" s="140"/>
      <c r="Q21" s="138"/>
      <c r="R21" s="141"/>
      <c r="S21" s="192">
        <f t="shared" si="0"/>
        <v>36</v>
      </c>
      <c r="T21" s="77"/>
      <c r="U21" s="155"/>
      <c r="V21" s="92"/>
    </row>
    <row r="22" spans="1:22" ht="16.5">
      <c r="A22" s="86" t="s">
        <v>221</v>
      </c>
      <c r="B22" s="172" t="s">
        <v>164</v>
      </c>
      <c r="C22" s="182" t="s">
        <v>3</v>
      </c>
      <c r="D22" s="140"/>
      <c r="E22" s="138"/>
      <c r="F22" s="138"/>
      <c r="G22" s="138"/>
      <c r="H22" s="138">
        <v>30</v>
      </c>
      <c r="I22" s="138"/>
      <c r="J22" s="138">
        <v>3</v>
      </c>
      <c r="K22" s="139">
        <f>J22+I22+H22+G22+F22+E22+D22</f>
        <v>33</v>
      </c>
      <c r="L22" s="140">
        <v>0</v>
      </c>
      <c r="M22" s="138">
        <v>0</v>
      </c>
      <c r="N22" s="138">
        <v>0</v>
      </c>
      <c r="O22" s="211"/>
      <c r="P22" s="140"/>
      <c r="Q22" s="138"/>
      <c r="R22" s="141"/>
      <c r="S22" s="192">
        <f t="shared" si="0"/>
        <v>33</v>
      </c>
      <c r="T22" s="77"/>
      <c r="U22" s="155"/>
      <c r="V22" s="92"/>
    </row>
    <row r="23" spans="1:22" ht="16.5">
      <c r="A23" s="86" t="s">
        <v>222</v>
      </c>
      <c r="B23" s="172" t="s">
        <v>166</v>
      </c>
      <c r="C23" s="182" t="s">
        <v>3</v>
      </c>
      <c r="D23" s="140"/>
      <c r="E23" s="138"/>
      <c r="F23" s="138"/>
      <c r="G23" s="138"/>
      <c r="H23" s="138"/>
      <c r="I23" s="138">
        <v>14</v>
      </c>
      <c r="J23" s="120">
        <v>5</v>
      </c>
      <c r="K23" s="139">
        <f>J23+I23+H23+G23+F23+E23+D23</f>
        <v>19</v>
      </c>
      <c r="L23" s="121">
        <v>0</v>
      </c>
      <c r="M23" s="120">
        <v>0</v>
      </c>
      <c r="N23" s="138">
        <v>0</v>
      </c>
      <c r="O23" s="211"/>
      <c r="P23" s="140"/>
      <c r="Q23" s="138"/>
      <c r="R23" s="141"/>
      <c r="S23" s="192">
        <f t="shared" si="0"/>
        <v>19</v>
      </c>
      <c r="T23" s="77"/>
      <c r="U23" s="155"/>
      <c r="V23" s="92"/>
    </row>
    <row r="24" spans="1:22" ht="16.5">
      <c r="A24" s="86" t="s">
        <v>303</v>
      </c>
      <c r="B24" s="172" t="s">
        <v>200</v>
      </c>
      <c r="C24" s="182" t="s">
        <v>3</v>
      </c>
      <c r="D24" s="140"/>
      <c r="E24" s="138"/>
      <c r="F24" s="138"/>
      <c r="G24" s="138"/>
      <c r="H24" s="138"/>
      <c r="I24" s="138"/>
      <c r="J24" s="120"/>
      <c r="K24" s="139"/>
      <c r="L24" s="121"/>
      <c r="M24" s="120"/>
      <c r="N24" s="138"/>
      <c r="O24" s="211"/>
      <c r="P24" s="140">
        <v>5</v>
      </c>
      <c r="Q24" s="138">
        <v>0</v>
      </c>
      <c r="R24" s="141">
        <f>P24+Q24</f>
        <v>5</v>
      </c>
      <c r="S24" s="192">
        <f t="shared" si="0"/>
        <v>5</v>
      </c>
      <c r="T24" s="77"/>
      <c r="U24" s="155"/>
      <c r="V24" s="92"/>
    </row>
    <row r="25" spans="1:22" ht="16.5">
      <c r="A25" s="86" t="s">
        <v>304</v>
      </c>
      <c r="B25" s="172" t="s">
        <v>201</v>
      </c>
      <c r="C25" s="182" t="s">
        <v>3</v>
      </c>
      <c r="D25" s="140"/>
      <c r="E25" s="138"/>
      <c r="F25" s="138"/>
      <c r="G25" s="138"/>
      <c r="H25" s="138"/>
      <c r="I25" s="138"/>
      <c r="J25" s="120"/>
      <c r="K25" s="139"/>
      <c r="L25" s="121"/>
      <c r="M25" s="120"/>
      <c r="N25" s="138"/>
      <c r="O25" s="211"/>
      <c r="P25" s="140">
        <v>25</v>
      </c>
      <c r="Q25" s="138">
        <v>5</v>
      </c>
      <c r="R25" s="141">
        <f>P25+Q25</f>
        <v>30</v>
      </c>
      <c r="S25" s="192">
        <f t="shared" si="0"/>
        <v>30</v>
      </c>
      <c r="T25" s="77"/>
      <c r="U25" s="155"/>
      <c r="V25" s="92"/>
    </row>
    <row r="26" spans="1:22" ht="57">
      <c r="A26" s="85" t="s">
        <v>223</v>
      </c>
      <c r="B26" s="171" t="s">
        <v>224</v>
      </c>
      <c r="C26" s="182"/>
      <c r="D26" s="99"/>
      <c r="E26" s="97"/>
      <c r="F26" s="97"/>
      <c r="G26" s="97"/>
      <c r="H26" s="97"/>
      <c r="I26" s="97"/>
      <c r="J26" s="97"/>
      <c r="K26" s="98"/>
      <c r="L26" s="99"/>
      <c r="M26" s="97"/>
      <c r="N26" s="97"/>
      <c r="O26" s="212"/>
      <c r="P26" s="99"/>
      <c r="Q26" s="97"/>
      <c r="R26" s="100"/>
      <c r="S26" s="193"/>
      <c r="T26" s="77"/>
      <c r="U26" s="156"/>
      <c r="V26" s="92"/>
    </row>
    <row r="27" spans="1:22" ht="16.5">
      <c r="A27" s="86" t="s">
        <v>225</v>
      </c>
      <c r="B27" s="172" t="s">
        <v>159</v>
      </c>
      <c r="C27" s="182" t="s">
        <v>3</v>
      </c>
      <c r="D27" s="140"/>
      <c r="E27" s="138"/>
      <c r="F27" s="138"/>
      <c r="G27" s="138"/>
      <c r="H27" s="138"/>
      <c r="I27" s="138"/>
      <c r="J27" s="138">
        <v>24</v>
      </c>
      <c r="K27" s="139">
        <f>J27+I27+H27+G27+F27+E27+D27</f>
        <v>24</v>
      </c>
      <c r="L27" s="140">
        <v>36</v>
      </c>
      <c r="M27" s="138">
        <v>45</v>
      </c>
      <c r="N27" s="138">
        <v>5</v>
      </c>
      <c r="O27" s="211">
        <f>L27+M27+N27</f>
        <v>86</v>
      </c>
      <c r="P27" s="140"/>
      <c r="Q27" s="138"/>
      <c r="R27" s="141"/>
      <c r="S27" s="192">
        <f t="shared" si="0"/>
        <v>110</v>
      </c>
      <c r="T27" s="77"/>
      <c r="U27" s="155"/>
      <c r="V27" s="92"/>
    </row>
    <row r="28" spans="1:22" ht="16.5">
      <c r="A28" s="86" t="s">
        <v>226</v>
      </c>
      <c r="B28" s="172" t="s">
        <v>161</v>
      </c>
      <c r="C28" s="182" t="s">
        <v>3</v>
      </c>
      <c r="D28" s="140"/>
      <c r="E28" s="138"/>
      <c r="F28" s="138"/>
      <c r="G28" s="138"/>
      <c r="H28" s="138"/>
      <c r="I28" s="138"/>
      <c r="J28" s="138">
        <v>3</v>
      </c>
      <c r="K28" s="139">
        <f>J28+I28+H28+G28+F28+E28+D28</f>
        <v>3</v>
      </c>
      <c r="L28" s="140"/>
      <c r="M28" s="138">
        <v>0</v>
      </c>
      <c r="N28" s="138">
        <v>3</v>
      </c>
      <c r="O28" s="211">
        <f>L28+M28+N28</f>
        <v>3</v>
      </c>
      <c r="P28" s="140"/>
      <c r="Q28" s="138"/>
      <c r="R28" s="141"/>
      <c r="S28" s="192">
        <f t="shared" si="0"/>
        <v>6</v>
      </c>
      <c r="T28" s="77"/>
      <c r="U28" s="155"/>
      <c r="V28" s="92"/>
    </row>
    <row r="29" spans="1:22" ht="16.5">
      <c r="A29" s="86" t="s">
        <v>227</v>
      </c>
      <c r="B29" s="172" t="s">
        <v>164</v>
      </c>
      <c r="C29" s="182" t="s">
        <v>3</v>
      </c>
      <c r="D29" s="140"/>
      <c r="E29" s="138"/>
      <c r="F29" s="138"/>
      <c r="G29" s="138"/>
      <c r="H29" s="138"/>
      <c r="I29" s="138"/>
      <c r="J29" s="138">
        <v>3</v>
      </c>
      <c r="K29" s="139">
        <f>J29+I29+H29+G29+F29+E29+D29</f>
        <v>3</v>
      </c>
      <c r="L29" s="140">
        <v>0</v>
      </c>
      <c r="M29" s="138">
        <v>0</v>
      </c>
      <c r="N29" s="138">
        <v>0</v>
      </c>
      <c r="O29" s="211"/>
      <c r="P29" s="140"/>
      <c r="Q29" s="138"/>
      <c r="R29" s="141"/>
      <c r="S29" s="192">
        <f t="shared" si="0"/>
        <v>3</v>
      </c>
      <c r="T29" s="77"/>
      <c r="U29" s="155"/>
      <c r="V29" s="92"/>
    </row>
    <row r="30" spans="1:22" ht="16.5">
      <c r="A30" s="86" t="s">
        <v>228</v>
      </c>
      <c r="B30" s="172" t="s">
        <v>166</v>
      </c>
      <c r="C30" s="182" t="s">
        <v>3</v>
      </c>
      <c r="D30" s="140"/>
      <c r="E30" s="138"/>
      <c r="F30" s="138"/>
      <c r="G30" s="138"/>
      <c r="H30" s="138"/>
      <c r="I30" s="138"/>
      <c r="J30" s="120">
        <v>20</v>
      </c>
      <c r="K30" s="139">
        <f>J30+I30+H30+G30+F30+E30+D30</f>
        <v>20</v>
      </c>
      <c r="L30" s="121">
        <v>0</v>
      </c>
      <c r="M30" s="120">
        <v>0</v>
      </c>
      <c r="N30" s="138">
        <v>0</v>
      </c>
      <c r="O30" s="211"/>
      <c r="P30" s="140"/>
      <c r="Q30" s="138"/>
      <c r="R30" s="141"/>
      <c r="S30" s="192">
        <f t="shared" si="0"/>
        <v>20</v>
      </c>
      <c r="T30" s="77"/>
      <c r="U30" s="155"/>
      <c r="V30" s="92"/>
    </row>
    <row r="31" spans="1:22" ht="16.5">
      <c r="A31" s="86" t="s">
        <v>305</v>
      </c>
      <c r="B31" s="172" t="s">
        <v>200</v>
      </c>
      <c r="C31" s="182" t="s">
        <v>3</v>
      </c>
      <c r="D31" s="140"/>
      <c r="E31" s="138"/>
      <c r="F31" s="138"/>
      <c r="G31" s="138"/>
      <c r="H31" s="138"/>
      <c r="I31" s="138"/>
      <c r="J31" s="120"/>
      <c r="K31" s="139"/>
      <c r="L31" s="121"/>
      <c r="M31" s="120"/>
      <c r="N31" s="138"/>
      <c r="O31" s="211"/>
      <c r="P31" s="140">
        <v>5</v>
      </c>
      <c r="Q31" s="138">
        <v>0</v>
      </c>
      <c r="R31" s="141">
        <f>P31+Q31</f>
        <v>5</v>
      </c>
      <c r="S31" s="192">
        <f t="shared" si="0"/>
        <v>5</v>
      </c>
      <c r="T31" s="77"/>
      <c r="U31" s="155"/>
      <c r="V31" s="92"/>
    </row>
    <row r="32" spans="1:22" ht="16.5">
      <c r="A32" s="86" t="s">
        <v>306</v>
      </c>
      <c r="B32" s="172" t="s">
        <v>201</v>
      </c>
      <c r="C32" s="182" t="s">
        <v>3</v>
      </c>
      <c r="D32" s="140"/>
      <c r="E32" s="138"/>
      <c r="F32" s="138"/>
      <c r="G32" s="138"/>
      <c r="H32" s="138"/>
      <c r="I32" s="138"/>
      <c r="J32" s="120"/>
      <c r="K32" s="139"/>
      <c r="L32" s="121"/>
      <c r="M32" s="120"/>
      <c r="N32" s="138"/>
      <c r="O32" s="211"/>
      <c r="P32" s="140">
        <v>50</v>
      </c>
      <c r="Q32" s="138">
        <v>5</v>
      </c>
      <c r="R32" s="141">
        <f>P32+Q32</f>
        <v>55</v>
      </c>
      <c r="S32" s="192">
        <f t="shared" si="0"/>
        <v>55</v>
      </c>
      <c r="T32" s="77"/>
      <c r="U32" s="155"/>
      <c r="V32" s="92"/>
    </row>
    <row r="33" spans="1:22" ht="57">
      <c r="A33" s="85" t="s">
        <v>229</v>
      </c>
      <c r="B33" s="171" t="s">
        <v>230</v>
      </c>
      <c r="C33" s="182"/>
      <c r="D33" s="99"/>
      <c r="E33" s="97"/>
      <c r="F33" s="97"/>
      <c r="G33" s="97"/>
      <c r="H33" s="97"/>
      <c r="I33" s="97"/>
      <c r="J33" s="97"/>
      <c r="K33" s="98"/>
      <c r="L33" s="99"/>
      <c r="M33" s="97"/>
      <c r="N33" s="97"/>
      <c r="O33" s="212"/>
      <c r="P33" s="99"/>
      <c r="Q33" s="97"/>
      <c r="R33" s="100"/>
      <c r="S33" s="193"/>
      <c r="T33" s="77"/>
      <c r="U33" s="156"/>
      <c r="V33" s="92"/>
    </row>
    <row r="34" spans="1:22" ht="16.5">
      <c r="A34" s="86" t="s">
        <v>231</v>
      </c>
      <c r="B34" s="172" t="s">
        <v>159</v>
      </c>
      <c r="C34" s="182" t="s">
        <v>3</v>
      </c>
      <c r="D34" s="140">
        <v>30</v>
      </c>
      <c r="E34" s="138">
        <v>30</v>
      </c>
      <c r="F34" s="138">
        <v>10</v>
      </c>
      <c r="G34" s="138">
        <v>30</v>
      </c>
      <c r="H34" s="138"/>
      <c r="I34" s="138"/>
      <c r="J34" s="138">
        <v>10</v>
      </c>
      <c r="K34" s="139">
        <f>J34+I34+H34+G34+F34+E34+D34</f>
        <v>110</v>
      </c>
      <c r="L34" s="140">
        <v>18</v>
      </c>
      <c r="M34" s="138">
        <v>24</v>
      </c>
      <c r="N34" s="138">
        <v>2</v>
      </c>
      <c r="O34" s="211">
        <f>L34+M34+N34</f>
        <v>44</v>
      </c>
      <c r="P34" s="140"/>
      <c r="Q34" s="138"/>
      <c r="R34" s="141"/>
      <c r="S34" s="192">
        <f t="shared" si="0"/>
        <v>154</v>
      </c>
      <c r="T34" s="77"/>
      <c r="U34" s="155"/>
      <c r="V34" s="92"/>
    </row>
    <row r="35" spans="1:22" ht="16.5">
      <c r="A35" s="86" t="s">
        <v>232</v>
      </c>
      <c r="B35" s="172" t="s">
        <v>161</v>
      </c>
      <c r="C35" s="182" t="s">
        <v>3</v>
      </c>
      <c r="D35" s="140"/>
      <c r="E35" s="138"/>
      <c r="F35" s="138"/>
      <c r="G35" s="138"/>
      <c r="H35" s="142">
        <v>36</v>
      </c>
      <c r="I35" s="138"/>
      <c r="J35" s="138">
        <v>3</v>
      </c>
      <c r="K35" s="139">
        <f>J35+I35+H35+G35+F35+E35+D35</f>
        <v>39</v>
      </c>
      <c r="L35" s="140"/>
      <c r="M35" s="138">
        <v>0</v>
      </c>
      <c r="N35" s="138">
        <v>2</v>
      </c>
      <c r="O35" s="211">
        <f>L35+M35+N35</f>
        <v>2</v>
      </c>
      <c r="P35" s="140"/>
      <c r="Q35" s="138"/>
      <c r="R35" s="141"/>
      <c r="S35" s="192">
        <f t="shared" si="0"/>
        <v>41</v>
      </c>
      <c r="T35" s="77"/>
      <c r="U35" s="155"/>
      <c r="V35" s="92"/>
    </row>
    <row r="36" spans="1:22" ht="16.5">
      <c r="A36" s="86" t="s">
        <v>233</v>
      </c>
      <c r="B36" s="172" t="s">
        <v>165</v>
      </c>
      <c r="C36" s="182" t="s">
        <v>3</v>
      </c>
      <c r="D36" s="140"/>
      <c r="E36" s="138"/>
      <c r="F36" s="138"/>
      <c r="G36" s="138"/>
      <c r="H36" s="138">
        <v>36</v>
      </c>
      <c r="I36" s="138"/>
      <c r="J36" s="138">
        <v>3</v>
      </c>
      <c r="K36" s="139">
        <f>J36+I36+H36+G36+F36+E36+D36</f>
        <v>39</v>
      </c>
      <c r="L36" s="140">
        <v>0</v>
      </c>
      <c r="M36" s="138">
        <v>0</v>
      </c>
      <c r="N36" s="138">
        <v>0</v>
      </c>
      <c r="O36" s="211"/>
      <c r="P36" s="140"/>
      <c r="Q36" s="138"/>
      <c r="R36" s="141"/>
      <c r="S36" s="192">
        <f t="shared" si="0"/>
        <v>39</v>
      </c>
      <c r="T36" s="77"/>
      <c r="U36" s="155"/>
      <c r="V36" s="92"/>
    </row>
    <row r="37" spans="1:22" ht="16.5">
      <c r="A37" s="86" t="s">
        <v>234</v>
      </c>
      <c r="B37" s="172" t="s">
        <v>166</v>
      </c>
      <c r="C37" s="182" t="s">
        <v>3</v>
      </c>
      <c r="D37" s="140"/>
      <c r="E37" s="138"/>
      <c r="F37" s="138"/>
      <c r="G37" s="138"/>
      <c r="H37" s="138"/>
      <c r="I37" s="138">
        <v>60</v>
      </c>
      <c r="J37" s="142">
        <v>3</v>
      </c>
      <c r="K37" s="139">
        <f>J37+I37+H37+G37+F37+E37+D37</f>
        <v>63</v>
      </c>
      <c r="L37" s="121">
        <v>0</v>
      </c>
      <c r="M37" s="120">
        <v>0</v>
      </c>
      <c r="N37" s="138">
        <v>0</v>
      </c>
      <c r="O37" s="211"/>
      <c r="P37" s="140"/>
      <c r="Q37" s="138"/>
      <c r="R37" s="141"/>
      <c r="S37" s="192">
        <f t="shared" si="0"/>
        <v>63</v>
      </c>
      <c r="T37" s="77"/>
      <c r="U37" s="155"/>
      <c r="V37" s="92"/>
    </row>
    <row r="38" spans="1:22" ht="16.5">
      <c r="A38" s="86" t="s">
        <v>307</v>
      </c>
      <c r="B38" s="172" t="s">
        <v>200</v>
      </c>
      <c r="C38" s="182" t="s">
        <v>3</v>
      </c>
      <c r="D38" s="140"/>
      <c r="E38" s="138"/>
      <c r="F38" s="138"/>
      <c r="G38" s="138"/>
      <c r="H38" s="138"/>
      <c r="I38" s="138"/>
      <c r="J38" s="120"/>
      <c r="K38" s="139"/>
      <c r="L38" s="121"/>
      <c r="M38" s="120"/>
      <c r="N38" s="138"/>
      <c r="O38" s="211"/>
      <c r="P38" s="140">
        <v>6</v>
      </c>
      <c r="Q38" s="138">
        <v>0</v>
      </c>
      <c r="R38" s="141">
        <f>P38+Q38</f>
        <v>6</v>
      </c>
      <c r="S38" s="192">
        <f t="shared" si="0"/>
        <v>6</v>
      </c>
      <c r="T38" s="77"/>
      <c r="U38" s="155"/>
      <c r="V38" s="92"/>
    </row>
    <row r="39" spans="1:22" ht="16.5">
      <c r="A39" s="86" t="s">
        <v>308</v>
      </c>
      <c r="B39" s="172" t="s">
        <v>201</v>
      </c>
      <c r="C39" s="182" t="s">
        <v>3</v>
      </c>
      <c r="D39" s="140"/>
      <c r="E39" s="138"/>
      <c r="F39" s="138"/>
      <c r="G39" s="138"/>
      <c r="H39" s="138"/>
      <c r="I39" s="138"/>
      <c r="J39" s="120"/>
      <c r="K39" s="139"/>
      <c r="L39" s="121"/>
      <c r="M39" s="120"/>
      <c r="N39" s="138"/>
      <c r="O39" s="211"/>
      <c r="P39" s="140">
        <v>36</v>
      </c>
      <c r="Q39" s="138">
        <v>2</v>
      </c>
      <c r="R39" s="141">
        <f>P39+Q39</f>
        <v>38</v>
      </c>
      <c r="S39" s="192">
        <f t="shared" si="0"/>
        <v>38</v>
      </c>
      <c r="T39" s="77"/>
      <c r="U39" s="155"/>
      <c r="V39" s="92"/>
    </row>
    <row r="40" spans="1:22" ht="57">
      <c r="A40" s="85" t="s">
        <v>235</v>
      </c>
      <c r="B40" s="171" t="s">
        <v>236</v>
      </c>
      <c r="C40" s="182"/>
      <c r="D40" s="99"/>
      <c r="E40" s="97"/>
      <c r="F40" s="97"/>
      <c r="G40" s="97"/>
      <c r="H40" s="97"/>
      <c r="I40" s="97"/>
      <c r="J40" s="97"/>
      <c r="K40" s="98"/>
      <c r="L40" s="99"/>
      <c r="M40" s="97"/>
      <c r="N40" s="97"/>
      <c r="O40" s="212"/>
      <c r="P40" s="99"/>
      <c r="Q40" s="97"/>
      <c r="R40" s="100"/>
      <c r="S40" s="193"/>
      <c r="T40" s="77"/>
      <c r="U40" s="156"/>
      <c r="V40" s="92"/>
    </row>
    <row r="41" spans="1:22" ht="16.5">
      <c r="A41" s="86" t="s">
        <v>237</v>
      </c>
      <c r="B41" s="172" t="s">
        <v>159</v>
      </c>
      <c r="C41" s="182" t="s">
        <v>3</v>
      </c>
      <c r="D41" s="99">
        <v>2160</v>
      </c>
      <c r="E41" s="138">
        <v>504</v>
      </c>
      <c r="F41" s="138">
        <v>240</v>
      </c>
      <c r="G41" s="138">
        <v>936</v>
      </c>
      <c r="H41" s="138"/>
      <c r="I41" s="138"/>
      <c r="J41" s="138">
        <v>28</v>
      </c>
      <c r="K41" s="139">
        <f>J41+I41+H41+G41+F41+E41+D41</f>
        <v>3868</v>
      </c>
      <c r="L41" s="140">
        <v>1176</v>
      </c>
      <c r="M41" s="138">
        <v>1164</v>
      </c>
      <c r="N41" s="138">
        <v>58</v>
      </c>
      <c r="O41" s="211">
        <f>L41+M41+N41</f>
        <v>2398</v>
      </c>
      <c r="P41" s="140"/>
      <c r="Q41" s="138"/>
      <c r="R41" s="141"/>
      <c r="S41" s="192">
        <f t="shared" si="0"/>
        <v>6266</v>
      </c>
      <c r="T41" s="77"/>
      <c r="U41" s="155"/>
      <c r="V41" s="92"/>
    </row>
    <row r="42" spans="1:22" ht="16.5">
      <c r="A42" s="86" t="s">
        <v>238</v>
      </c>
      <c r="B42" s="172" t="s">
        <v>161</v>
      </c>
      <c r="C42" s="182" t="s">
        <v>3</v>
      </c>
      <c r="D42" s="99"/>
      <c r="E42" s="138"/>
      <c r="F42" s="138"/>
      <c r="G42" s="138"/>
      <c r="H42" s="138">
        <v>168</v>
      </c>
      <c r="I42" s="138"/>
      <c r="J42" s="138">
        <v>6</v>
      </c>
      <c r="K42" s="139">
        <f>J42+I42+H42+G42+F42+E42+D42</f>
        <v>174</v>
      </c>
      <c r="L42" s="140"/>
      <c r="M42" s="138">
        <v>0</v>
      </c>
      <c r="N42" s="138">
        <v>126</v>
      </c>
      <c r="O42" s="211">
        <f>L42+M42+N42</f>
        <v>126</v>
      </c>
      <c r="P42" s="140"/>
      <c r="Q42" s="138"/>
      <c r="R42" s="141"/>
      <c r="S42" s="192">
        <f t="shared" si="0"/>
        <v>300</v>
      </c>
      <c r="T42" s="77"/>
      <c r="U42" s="155"/>
      <c r="V42" s="92"/>
    </row>
    <row r="43" spans="1:22" ht="16.5">
      <c r="A43" s="86" t="s">
        <v>239</v>
      </c>
      <c r="B43" s="172" t="s">
        <v>164</v>
      </c>
      <c r="C43" s="182" t="s">
        <v>3</v>
      </c>
      <c r="D43" s="99"/>
      <c r="E43" s="138"/>
      <c r="F43" s="138"/>
      <c r="G43" s="138"/>
      <c r="H43" s="138">
        <v>168</v>
      </c>
      <c r="I43" s="138"/>
      <c r="J43" s="138">
        <v>6</v>
      </c>
      <c r="K43" s="139">
        <f>J43+I43+H43+G43+F43+E43+D43</f>
        <v>174</v>
      </c>
      <c r="L43" s="140">
        <v>0</v>
      </c>
      <c r="M43" s="138">
        <v>0</v>
      </c>
      <c r="N43" s="138">
        <v>0</v>
      </c>
      <c r="O43" s="211"/>
      <c r="P43" s="140"/>
      <c r="Q43" s="138"/>
      <c r="R43" s="141"/>
      <c r="S43" s="192">
        <f t="shared" si="0"/>
        <v>174</v>
      </c>
      <c r="T43" s="77"/>
      <c r="U43" s="155"/>
      <c r="V43" s="92"/>
    </row>
    <row r="44" spans="1:22" ht="16.5">
      <c r="A44" s="86" t="s">
        <v>240</v>
      </c>
      <c r="B44" s="172" t="s">
        <v>166</v>
      </c>
      <c r="C44" s="182" t="s">
        <v>3</v>
      </c>
      <c r="D44" s="99"/>
      <c r="E44" s="138"/>
      <c r="F44" s="138"/>
      <c r="G44" s="138"/>
      <c r="H44" s="138"/>
      <c r="I44" s="138">
        <v>96</v>
      </c>
      <c r="J44" s="120">
        <v>10</v>
      </c>
      <c r="K44" s="139">
        <f>J44+I44+H44+G44+F44+E44+D44</f>
        <v>106</v>
      </c>
      <c r="L44" s="121">
        <v>0</v>
      </c>
      <c r="M44" s="120">
        <v>0</v>
      </c>
      <c r="N44" s="138">
        <v>0</v>
      </c>
      <c r="O44" s="211"/>
      <c r="P44" s="140"/>
      <c r="Q44" s="138"/>
      <c r="R44" s="141"/>
      <c r="S44" s="192">
        <f t="shared" si="0"/>
        <v>106</v>
      </c>
      <c r="T44" s="77"/>
      <c r="U44" s="155"/>
      <c r="V44" s="92"/>
    </row>
    <row r="45" spans="1:22" ht="16.5">
      <c r="A45" s="86" t="s">
        <v>309</v>
      </c>
      <c r="B45" s="172" t="s">
        <v>200</v>
      </c>
      <c r="C45" s="182" t="s">
        <v>3</v>
      </c>
      <c r="D45" s="99"/>
      <c r="E45" s="138"/>
      <c r="F45" s="138"/>
      <c r="G45" s="138"/>
      <c r="H45" s="138"/>
      <c r="I45" s="138"/>
      <c r="J45" s="120"/>
      <c r="K45" s="139"/>
      <c r="L45" s="121"/>
      <c r="M45" s="120"/>
      <c r="N45" s="138"/>
      <c r="O45" s="211"/>
      <c r="P45" s="140">
        <v>50</v>
      </c>
      <c r="Q45" s="138">
        <v>0</v>
      </c>
      <c r="R45" s="141">
        <f>P45+Q45</f>
        <v>50</v>
      </c>
      <c r="S45" s="192">
        <f t="shared" si="0"/>
        <v>50</v>
      </c>
      <c r="T45" s="77"/>
      <c r="U45" s="155"/>
      <c r="V45" s="92"/>
    </row>
    <row r="46" spans="1:22" ht="16.5">
      <c r="A46" s="86" t="s">
        <v>310</v>
      </c>
      <c r="B46" s="172" t="s">
        <v>201</v>
      </c>
      <c r="C46" s="182" t="s">
        <v>3</v>
      </c>
      <c r="D46" s="99"/>
      <c r="E46" s="138"/>
      <c r="F46" s="138"/>
      <c r="G46" s="138"/>
      <c r="H46" s="138"/>
      <c r="I46" s="138"/>
      <c r="J46" s="120"/>
      <c r="K46" s="139"/>
      <c r="L46" s="121"/>
      <c r="M46" s="120"/>
      <c r="N46" s="138"/>
      <c r="O46" s="211"/>
      <c r="P46" s="140">
        <v>1100</v>
      </c>
      <c r="Q46" s="138">
        <v>10</v>
      </c>
      <c r="R46" s="141">
        <f>P46+Q46</f>
        <v>1110</v>
      </c>
      <c r="S46" s="192">
        <f t="shared" si="0"/>
        <v>1110</v>
      </c>
      <c r="T46" s="77"/>
      <c r="U46" s="155"/>
      <c r="V46" s="92"/>
    </row>
    <row r="47" spans="1:22" ht="57">
      <c r="A47" s="85" t="s">
        <v>241</v>
      </c>
      <c r="B47" s="171" t="s">
        <v>337</v>
      </c>
      <c r="C47" s="182"/>
      <c r="D47" s="99"/>
      <c r="E47" s="97"/>
      <c r="F47" s="97"/>
      <c r="G47" s="97"/>
      <c r="H47" s="97"/>
      <c r="I47" s="97"/>
      <c r="J47" s="97"/>
      <c r="K47" s="98"/>
      <c r="L47" s="99"/>
      <c r="M47" s="97"/>
      <c r="N47" s="97"/>
      <c r="O47" s="212"/>
      <c r="P47" s="99"/>
      <c r="Q47" s="97"/>
      <c r="R47" s="100"/>
      <c r="S47" s="193"/>
      <c r="T47" s="77"/>
      <c r="U47" s="156"/>
      <c r="V47" s="92"/>
    </row>
    <row r="48" spans="1:22" ht="16.5">
      <c r="A48" s="86" t="s">
        <v>242</v>
      </c>
      <c r="B48" s="172" t="s">
        <v>345</v>
      </c>
      <c r="C48" s="182" t="s">
        <v>3</v>
      </c>
      <c r="D48" s="140">
        <v>480</v>
      </c>
      <c r="E48" s="138">
        <v>132</v>
      </c>
      <c r="F48" s="138">
        <v>192</v>
      </c>
      <c r="G48" s="138">
        <v>276</v>
      </c>
      <c r="H48" s="138"/>
      <c r="I48" s="138"/>
      <c r="J48" s="138">
        <v>24</v>
      </c>
      <c r="K48" s="139">
        <f>J48+I48+H48+G48+F48+E48+D48</f>
        <v>1104</v>
      </c>
      <c r="L48" s="140">
        <v>402</v>
      </c>
      <c r="M48" s="138">
        <v>432</v>
      </c>
      <c r="N48" s="138">
        <v>43</v>
      </c>
      <c r="O48" s="211">
        <f>L48+M48+N48</f>
        <v>877</v>
      </c>
      <c r="P48" s="140"/>
      <c r="Q48" s="138"/>
      <c r="R48" s="141"/>
      <c r="S48" s="192">
        <f t="shared" si="0"/>
        <v>1981</v>
      </c>
      <c r="T48" s="77"/>
      <c r="U48" s="155"/>
      <c r="V48" s="92"/>
    </row>
    <row r="49" spans="1:22" ht="16.5">
      <c r="A49" s="86" t="s">
        <v>243</v>
      </c>
      <c r="B49" s="172" t="s">
        <v>346</v>
      </c>
      <c r="C49" s="182" t="s">
        <v>3</v>
      </c>
      <c r="D49" s="140"/>
      <c r="E49" s="138"/>
      <c r="F49" s="138"/>
      <c r="G49" s="138"/>
      <c r="H49" s="138">
        <v>138</v>
      </c>
      <c r="I49" s="138"/>
      <c r="J49" s="138">
        <v>6</v>
      </c>
      <c r="K49" s="139">
        <f>J49+I49+H49+G49+F49+E49+D49</f>
        <v>144</v>
      </c>
      <c r="L49" s="140"/>
      <c r="M49" s="138">
        <v>0</v>
      </c>
      <c r="N49" s="138">
        <v>93</v>
      </c>
      <c r="O49" s="211">
        <f>L49+M49+N49</f>
        <v>93</v>
      </c>
      <c r="P49" s="140"/>
      <c r="Q49" s="138"/>
      <c r="R49" s="141"/>
      <c r="S49" s="192">
        <f t="shared" si="0"/>
        <v>237</v>
      </c>
      <c r="T49" s="77"/>
      <c r="U49" s="155"/>
      <c r="V49" s="92"/>
    </row>
    <row r="50" spans="1:22" ht="16.5">
      <c r="A50" s="86" t="s">
        <v>244</v>
      </c>
      <c r="B50" s="172" t="s">
        <v>347</v>
      </c>
      <c r="C50" s="182" t="s">
        <v>3</v>
      </c>
      <c r="D50" s="140"/>
      <c r="E50" s="138"/>
      <c r="F50" s="138"/>
      <c r="G50" s="138"/>
      <c r="H50" s="138">
        <v>138</v>
      </c>
      <c r="I50" s="138"/>
      <c r="J50" s="138">
        <v>6</v>
      </c>
      <c r="K50" s="139">
        <f>J50+I50+H50+G50+F50+E50+D50</f>
        <v>144</v>
      </c>
      <c r="L50" s="140">
        <v>0</v>
      </c>
      <c r="M50" s="138">
        <v>0</v>
      </c>
      <c r="N50" s="138">
        <v>0</v>
      </c>
      <c r="O50" s="211"/>
      <c r="P50" s="140"/>
      <c r="Q50" s="138"/>
      <c r="R50" s="141"/>
      <c r="S50" s="192">
        <f t="shared" si="0"/>
        <v>144</v>
      </c>
      <c r="T50" s="77"/>
      <c r="U50" s="155"/>
      <c r="V50" s="92"/>
    </row>
    <row r="51" spans="1:22" ht="16.5">
      <c r="A51" s="86" t="s">
        <v>312</v>
      </c>
      <c r="B51" s="172" t="s">
        <v>348</v>
      </c>
      <c r="C51" s="182" t="s">
        <v>3</v>
      </c>
      <c r="D51" s="140"/>
      <c r="E51" s="138"/>
      <c r="F51" s="138"/>
      <c r="G51" s="138"/>
      <c r="H51" s="138"/>
      <c r="I51" s="138"/>
      <c r="J51" s="138"/>
      <c r="K51" s="139"/>
      <c r="L51" s="140"/>
      <c r="M51" s="138"/>
      <c r="N51" s="138"/>
      <c r="O51" s="211"/>
      <c r="P51" s="140">
        <v>50</v>
      </c>
      <c r="Q51" s="138">
        <v>0</v>
      </c>
      <c r="R51" s="141">
        <f>P51+Q51</f>
        <v>50</v>
      </c>
      <c r="S51" s="192">
        <f t="shared" si="0"/>
        <v>50</v>
      </c>
      <c r="T51" s="77"/>
      <c r="U51" s="155"/>
      <c r="V51" s="92"/>
    </row>
    <row r="52" spans="1:22" ht="16.5">
      <c r="A52" s="86" t="s">
        <v>311</v>
      </c>
      <c r="B52" s="172" t="s">
        <v>349</v>
      </c>
      <c r="C52" s="182" t="s">
        <v>3</v>
      </c>
      <c r="D52" s="140"/>
      <c r="E52" s="138"/>
      <c r="F52" s="138"/>
      <c r="G52" s="138"/>
      <c r="H52" s="138"/>
      <c r="I52" s="138"/>
      <c r="J52" s="138"/>
      <c r="K52" s="139"/>
      <c r="L52" s="140"/>
      <c r="M52" s="138"/>
      <c r="N52" s="138"/>
      <c r="O52" s="211"/>
      <c r="P52" s="140">
        <v>570</v>
      </c>
      <c r="Q52" s="138">
        <v>12</v>
      </c>
      <c r="R52" s="141">
        <f>P52+Q52</f>
        <v>582</v>
      </c>
      <c r="S52" s="192">
        <f t="shared" si="0"/>
        <v>582</v>
      </c>
      <c r="T52" s="77"/>
      <c r="U52" s="155"/>
      <c r="V52" s="92"/>
    </row>
    <row r="53" spans="1:22" ht="71.25">
      <c r="A53" s="85" t="s">
        <v>245</v>
      </c>
      <c r="B53" s="171" t="s">
        <v>338</v>
      </c>
      <c r="C53" s="182"/>
      <c r="D53" s="99"/>
      <c r="E53" s="97"/>
      <c r="F53" s="97"/>
      <c r="G53" s="97"/>
      <c r="H53" s="97"/>
      <c r="I53" s="97"/>
      <c r="J53" s="97"/>
      <c r="K53" s="98"/>
      <c r="L53" s="99"/>
      <c r="M53" s="97"/>
      <c r="N53" s="97"/>
      <c r="O53" s="212"/>
      <c r="P53" s="99"/>
      <c r="Q53" s="97"/>
      <c r="R53" s="100"/>
      <c r="S53" s="193"/>
      <c r="T53" s="77"/>
      <c r="U53" s="156"/>
      <c r="V53" s="92"/>
    </row>
    <row r="54" spans="1:22" ht="16.5">
      <c r="A54" s="86" t="s">
        <v>246</v>
      </c>
      <c r="B54" s="172" t="s">
        <v>345</v>
      </c>
      <c r="C54" s="182" t="s">
        <v>3</v>
      </c>
      <c r="D54" s="140">
        <v>243</v>
      </c>
      <c r="E54" s="138">
        <v>54</v>
      </c>
      <c r="F54" s="138">
        <v>39</v>
      </c>
      <c r="G54" s="138">
        <v>99</v>
      </c>
      <c r="H54" s="138"/>
      <c r="I54" s="138"/>
      <c r="J54" s="138">
        <v>15</v>
      </c>
      <c r="K54" s="139">
        <f>J54+I54+H54+G54+F54+E54+D54</f>
        <v>450</v>
      </c>
      <c r="L54" s="140">
        <v>150</v>
      </c>
      <c r="M54" s="138">
        <v>252</v>
      </c>
      <c r="N54" s="138">
        <v>14</v>
      </c>
      <c r="O54" s="211">
        <f>L54+M54+N54</f>
        <v>416</v>
      </c>
      <c r="P54" s="140"/>
      <c r="Q54" s="138"/>
      <c r="R54" s="141"/>
      <c r="S54" s="192">
        <f t="shared" si="0"/>
        <v>866</v>
      </c>
      <c r="T54" s="77"/>
      <c r="U54" s="155"/>
      <c r="V54" s="92"/>
    </row>
    <row r="55" spans="1:22" ht="16.5">
      <c r="A55" s="86" t="s">
        <v>247</v>
      </c>
      <c r="B55" s="172" t="s">
        <v>346</v>
      </c>
      <c r="C55" s="182" t="s">
        <v>3</v>
      </c>
      <c r="D55" s="140"/>
      <c r="E55" s="138"/>
      <c r="F55" s="138"/>
      <c r="G55" s="138"/>
      <c r="H55" s="138">
        <v>51</v>
      </c>
      <c r="I55" s="138"/>
      <c r="J55" s="138">
        <v>3</v>
      </c>
      <c r="K55" s="139">
        <f>J55+I55+H55+G55+F55+E55+D55</f>
        <v>54</v>
      </c>
      <c r="L55" s="140"/>
      <c r="M55" s="138">
        <v>0</v>
      </c>
      <c r="N55" s="138">
        <v>63</v>
      </c>
      <c r="O55" s="211">
        <f>L55+M55+N55</f>
        <v>63</v>
      </c>
      <c r="P55" s="140"/>
      <c r="Q55" s="138"/>
      <c r="R55" s="141"/>
      <c r="S55" s="192">
        <f t="shared" si="0"/>
        <v>117</v>
      </c>
      <c r="T55" s="77"/>
      <c r="U55" s="155"/>
      <c r="V55" s="92"/>
    </row>
    <row r="56" spans="1:22" ht="16.5">
      <c r="A56" s="86" t="s">
        <v>248</v>
      </c>
      <c r="B56" s="172" t="s">
        <v>347</v>
      </c>
      <c r="C56" s="182" t="s">
        <v>3</v>
      </c>
      <c r="D56" s="140"/>
      <c r="E56" s="138"/>
      <c r="F56" s="138"/>
      <c r="G56" s="138"/>
      <c r="H56" s="138">
        <v>51</v>
      </c>
      <c r="I56" s="138"/>
      <c r="J56" s="138">
        <v>6</v>
      </c>
      <c r="K56" s="139">
        <f>J56+I56+H56+G56+F56+E56+D56</f>
        <v>57</v>
      </c>
      <c r="L56" s="140">
        <v>0</v>
      </c>
      <c r="M56" s="138">
        <v>0</v>
      </c>
      <c r="N56" s="138">
        <v>0</v>
      </c>
      <c r="O56" s="211"/>
      <c r="P56" s="140"/>
      <c r="Q56" s="138"/>
      <c r="R56" s="141"/>
      <c r="S56" s="192">
        <f t="shared" si="0"/>
        <v>57</v>
      </c>
      <c r="T56" s="77"/>
      <c r="U56" s="155"/>
      <c r="V56" s="92"/>
    </row>
    <row r="57" spans="1:22" ht="33">
      <c r="A57" s="86" t="s">
        <v>249</v>
      </c>
      <c r="B57" s="172" t="s">
        <v>167</v>
      </c>
      <c r="C57" s="182" t="s">
        <v>3</v>
      </c>
      <c r="D57" s="140"/>
      <c r="E57" s="138"/>
      <c r="F57" s="138"/>
      <c r="G57" s="138"/>
      <c r="H57" s="138"/>
      <c r="I57" s="138">
        <v>6</v>
      </c>
      <c r="J57" s="120">
        <v>1</v>
      </c>
      <c r="K57" s="139">
        <f>J57+I57+H57+G57+F57+E57+D57</f>
        <v>7</v>
      </c>
      <c r="L57" s="121">
        <v>0</v>
      </c>
      <c r="M57" s="120">
        <v>0</v>
      </c>
      <c r="N57" s="138">
        <v>0</v>
      </c>
      <c r="O57" s="211"/>
      <c r="P57" s="140"/>
      <c r="Q57" s="138"/>
      <c r="R57" s="141"/>
      <c r="S57" s="192">
        <f t="shared" si="0"/>
        <v>7</v>
      </c>
      <c r="T57" s="77"/>
      <c r="U57" s="155"/>
      <c r="V57" s="92"/>
    </row>
    <row r="58" spans="1:22" ht="16.5">
      <c r="A58" s="86" t="s">
        <v>313</v>
      </c>
      <c r="B58" s="172" t="s">
        <v>348</v>
      </c>
      <c r="C58" s="182" t="s">
        <v>3</v>
      </c>
      <c r="D58" s="140"/>
      <c r="E58" s="138"/>
      <c r="F58" s="138"/>
      <c r="G58" s="138"/>
      <c r="H58" s="138"/>
      <c r="I58" s="138"/>
      <c r="J58" s="120"/>
      <c r="K58" s="139">
        <f>J58+I58+H58+G58+F58+E58+D58</f>
        <v>0</v>
      </c>
      <c r="L58" s="121"/>
      <c r="M58" s="120"/>
      <c r="N58" s="138"/>
      <c r="O58" s="211"/>
      <c r="P58" s="140">
        <v>12</v>
      </c>
      <c r="Q58" s="138">
        <v>0</v>
      </c>
      <c r="R58" s="141">
        <f>P58+Q58</f>
        <v>12</v>
      </c>
      <c r="S58" s="192">
        <f t="shared" si="0"/>
        <v>12</v>
      </c>
      <c r="T58" s="77"/>
      <c r="U58" s="155"/>
      <c r="V58" s="92"/>
    </row>
    <row r="59" spans="1:22" ht="71.25">
      <c r="A59" s="85" t="s">
        <v>250</v>
      </c>
      <c r="B59" s="171" t="s">
        <v>339</v>
      </c>
      <c r="C59" s="182"/>
      <c r="D59" s="99"/>
      <c r="E59" s="97"/>
      <c r="F59" s="97"/>
      <c r="G59" s="97"/>
      <c r="H59" s="97"/>
      <c r="I59" s="97"/>
      <c r="J59" s="97"/>
      <c r="K59" s="98"/>
      <c r="L59" s="99"/>
      <c r="M59" s="97"/>
      <c r="N59" s="97"/>
      <c r="O59" s="212"/>
      <c r="P59" s="99"/>
      <c r="Q59" s="97"/>
      <c r="R59" s="100"/>
      <c r="S59" s="193"/>
      <c r="T59" s="77"/>
      <c r="U59" s="156"/>
      <c r="V59" s="92"/>
    </row>
    <row r="60" spans="1:22" ht="16.5">
      <c r="A60" s="86" t="s">
        <v>251</v>
      </c>
      <c r="B60" s="172" t="s">
        <v>345</v>
      </c>
      <c r="C60" s="182" t="s">
        <v>3</v>
      </c>
      <c r="D60" s="140">
        <v>12</v>
      </c>
      <c r="E60" s="138">
        <v>12</v>
      </c>
      <c r="F60" s="138">
        <v>6</v>
      </c>
      <c r="G60" s="138"/>
      <c r="H60" s="138"/>
      <c r="I60" s="138"/>
      <c r="J60" s="138">
        <v>3</v>
      </c>
      <c r="K60" s="139">
        <f>J60+I60+H60+G60+F60+E60+D60</f>
        <v>33</v>
      </c>
      <c r="L60" s="140">
        <v>30</v>
      </c>
      <c r="M60" s="138">
        <v>24</v>
      </c>
      <c r="N60" s="138">
        <v>2</v>
      </c>
      <c r="O60" s="211">
        <f>L60+M60+N60</f>
        <v>56</v>
      </c>
      <c r="P60" s="140"/>
      <c r="Q60" s="138"/>
      <c r="R60" s="141"/>
      <c r="S60" s="192">
        <f t="shared" si="0"/>
        <v>89</v>
      </c>
      <c r="T60" s="77"/>
      <c r="U60" s="155"/>
      <c r="V60" s="92"/>
    </row>
    <row r="61" spans="1:22" ht="16.5">
      <c r="A61" s="86" t="s">
        <v>252</v>
      </c>
      <c r="B61" s="172" t="s">
        <v>346</v>
      </c>
      <c r="C61" s="182" t="s">
        <v>3</v>
      </c>
      <c r="D61" s="140"/>
      <c r="E61" s="138"/>
      <c r="F61" s="138"/>
      <c r="G61" s="138"/>
      <c r="H61" s="138">
        <v>6</v>
      </c>
      <c r="I61" s="138"/>
      <c r="J61" s="138">
        <v>1</v>
      </c>
      <c r="K61" s="139">
        <f>J61+I61+H61+G61+F61+E61+D61</f>
        <v>7</v>
      </c>
      <c r="L61" s="140"/>
      <c r="M61" s="138"/>
      <c r="N61" s="138">
        <v>6</v>
      </c>
      <c r="O61" s="211">
        <f>L61+M61+N61</f>
        <v>6</v>
      </c>
      <c r="P61" s="140"/>
      <c r="Q61" s="138"/>
      <c r="R61" s="141"/>
      <c r="S61" s="192">
        <f t="shared" si="0"/>
        <v>13</v>
      </c>
      <c r="T61" s="77"/>
      <c r="U61" s="155"/>
      <c r="V61" s="92"/>
    </row>
    <row r="62" spans="1:22" ht="16.5">
      <c r="A62" s="86" t="s">
        <v>253</v>
      </c>
      <c r="B62" s="172" t="s">
        <v>347</v>
      </c>
      <c r="C62" s="182" t="s">
        <v>3</v>
      </c>
      <c r="D62" s="140"/>
      <c r="E62" s="138"/>
      <c r="F62" s="138"/>
      <c r="G62" s="138"/>
      <c r="H62" s="138">
        <v>6</v>
      </c>
      <c r="I62" s="138"/>
      <c r="J62" s="138">
        <v>1</v>
      </c>
      <c r="K62" s="139">
        <f>J62+I62+H62+G62+F62+E62+D62</f>
        <v>7</v>
      </c>
      <c r="L62" s="140">
        <v>0</v>
      </c>
      <c r="M62" s="138">
        <v>0</v>
      </c>
      <c r="N62" s="138">
        <v>0</v>
      </c>
      <c r="O62" s="211"/>
      <c r="P62" s="140"/>
      <c r="Q62" s="138"/>
      <c r="R62" s="141"/>
      <c r="S62" s="192">
        <f t="shared" si="0"/>
        <v>7</v>
      </c>
      <c r="T62" s="77"/>
      <c r="U62" s="155"/>
      <c r="V62" s="92"/>
    </row>
    <row r="63" spans="1:22" ht="16.5">
      <c r="A63" s="86" t="s">
        <v>314</v>
      </c>
      <c r="B63" s="172" t="s">
        <v>348</v>
      </c>
      <c r="C63" s="182" t="s">
        <v>3</v>
      </c>
      <c r="D63" s="140"/>
      <c r="E63" s="138"/>
      <c r="F63" s="138"/>
      <c r="G63" s="138"/>
      <c r="H63" s="138"/>
      <c r="I63" s="138"/>
      <c r="J63" s="138"/>
      <c r="K63" s="139"/>
      <c r="L63" s="140"/>
      <c r="M63" s="138"/>
      <c r="N63" s="138"/>
      <c r="O63" s="211"/>
      <c r="P63" s="140">
        <v>0</v>
      </c>
      <c r="Q63" s="138">
        <v>0</v>
      </c>
      <c r="R63" s="141"/>
      <c r="S63" s="192"/>
      <c r="T63" s="77"/>
      <c r="U63" s="155"/>
      <c r="V63" s="92"/>
    </row>
    <row r="64" spans="1:22" ht="57">
      <c r="A64" s="85" t="s">
        <v>254</v>
      </c>
      <c r="B64" s="171" t="s">
        <v>340</v>
      </c>
      <c r="C64" s="182"/>
      <c r="D64" s="99"/>
      <c r="E64" s="97"/>
      <c r="F64" s="97"/>
      <c r="G64" s="97"/>
      <c r="H64" s="97"/>
      <c r="I64" s="97"/>
      <c r="J64" s="97"/>
      <c r="K64" s="98"/>
      <c r="L64" s="99"/>
      <c r="M64" s="97"/>
      <c r="N64" s="97"/>
      <c r="O64" s="212"/>
      <c r="P64" s="99"/>
      <c r="Q64" s="97"/>
      <c r="R64" s="100"/>
      <c r="S64" s="193"/>
      <c r="T64" s="77"/>
      <c r="U64" s="156"/>
      <c r="V64" s="92"/>
    </row>
    <row r="65" spans="1:22" ht="16.5">
      <c r="A65" s="86" t="s">
        <v>255</v>
      </c>
      <c r="B65" s="172" t="s">
        <v>345</v>
      </c>
      <c r="C65" s="182" t="s">
        <v>3</v>
      </c>
      <c r="D65" s="140">
        <v>48</v>
      </c>
      <c r="E65" s="138">
        <v>12</v>
      </c>
      <c r="F65" s="138">
        <v>48</v>
      </c>
      <c r="G65" s="138">
        <v>36</v>
      </c>
      <c r="H65" s="138"/>
      <c r="I65" s="138"/>
      <c r="J65" s="138">
        <v>12</v>
      </c>
      <c r="K65" s="139">
        <f>J65+I65+H65+G65+F65+E65+D65</f>
        <v>156</v>
      </c>
      <c r="L65" s="140">
        <v>60</v>
      </c>
      <c r="M65" s="138">
        <v>24</v>
      </c>
      <c r="N65" s="138">
        <v>2</v>
      </c>
      <c r="O65" s="211">
        <f>L65+M65+N65</f>
        <v>86</v>
      </c>
      <c r="P65" s="140"/>
      <c r="Q65" s="138"/>
      <c r="R65" s="141">
        <f>P65+Q65</f>
        <v>0</v>
      </c>
      <c r="S65" s="192">
        <f t="shared" si="0"/>
        <v>242</v>
      </c>
      <c r="T65" s="77"/>
      <c r="U65" s="155"/>
      <c r="V65" s="92"/>
    </row>
    <row r="66" spans="1:22" ht="16.5">
      <c r="A66" s="86" t="s">
        <v>256</v>
      </c>
      <c r="B66" s="172" t="s">
        <v>346</v>
      </c>
      <c r="C66" s="182" t="s">
        <v>3</v>
      </c>
      <c r="D66" s="140"/>
      <c r="E66" s="138"/>
      <c r="F66" s="138"/>
      <c r="G66" s="138"/>
      <c r="H66" s="138">
        <v>12</v>
      </c>
      <c r="I66" s="138"/>
      <c r="J66" s="138">
        <v>1</v>
      </c>
      <c r="K66" s="139">
        <f>J66+I66+H66+G66+F66+E66+D66</f>
        <v>13</v>
      </c>
      <c r="L66" s="140"/>
      <c r="M66" s="138">
        <v>0</v>
      </c>
      <c r="N66" s="138">
        <v>10</v>
      </c>
      <c r="O66" s="211">
        <f>L66+M66+N66</f>
        <v>10</v>
      </c>
      <c r="P66" s="140"/>
      <c r="Q66" s="138"/>
      <c r="R66" s="141">
        <f>P66+Q66</f>
        <v>0</v>
      </c>
      <c r="S66" s="192">
        <f t="shared" si="0"/>
        <v>23</v>
      </c>
      <c r="T66" s="77"/>
      <c r="U66" s="155"/>
      <c r="V66" s="92"/>
    </row>
    <row r="67" spans="1:22" ht="16.5">
      <c r="A67" s="86" t="s">
        <v>257</v>
      </c>
      <c r="B67" s="172" t="s">
        <v>347</v>
      </c>
      <c r="C67" s="182" t="s">
        <v>3</v>
      </c>
      <c r="D67" s="140"/>
      <c r="E67" s="138"/>
      <c r="F67" s="138"/>
      <c r="G67" s="138"/>
      <c r="H67" s="138">
        <v>12</v>
      </c>
      <c r="I67" s="138"/>
      <c r="J67" s="138">
        <v>3</v>
      </c>
      <c r="K67" s="139">
        <f>J67+I67+H67+G67+F67+E67+D67</f>
        <v>15</v>
      </c>
      <c r="L67" s="140">
        <v>0</v>
      </c>
      <c r="M67" s="138">
        <v>0</v>
      </c>
      <c r="N67" s="138">
        <v>0</v>
      </c>
      <c r="O67" s="211">
        <f>L67+M67+N67</f>
        <v>0</v>
      </c>
      <c r="P67" s="140"/>
      <c r="Q67" s="138"/>
      <c r="R67" s="141">
        <f>P67+Q67</f>
        <v>0</v>
      </c>
      <c r="S67" s="192">
        <f t="shared" si="0"/>
        <v>15</v>
      </c>
      <c r="T67" s="77"/>
      <c r="U67" s="155"/>
      <c r="V67" s="92"/>
    </row>
    <row r="68" spans="1:22" ht="16.5">
      <c r="A68" s="86" t="s">
        <v>258</v>
      </c>
      <c r="B68" s="172" t="s">
        <v>350</v>
      </c>
      <c r="C68" s="182" t="s">
        <v>3</v>
      </c>
      <c r="D68" s="140"/>
      <c r="E68" s="138"/>
      <c r="F68" s="138"/>
      <c r="G68" s="138"/>
      <c r="H68" s="138"/>
      <c r="I68" s="138">
        <v>36</v>
      </c>
      <c r="J68" s="120">
        <v>4</v>
      </c>
      <c r="K68" s="139">
        <f>J68+I68+H68+G68+F68+E68+D68</f>
        <v>40</v>
      </c>
      <c r="L68" s="121">
        <v>0</v>
      </c>
      <c r="M68" s="120">
        <v>0</v>
      </c>
      <c r="N68" s="138">
        <v>0</v>
      </c>
      <c r="O68" s="211">
        <f>L68+M68+N68</f>
        <v>0</v>
      </c>
      <c r="P68" s="140"/>
      <c r="Q68" s="138"/>
      <c r="R68" s="141">
        <f>P68+Q68</f>
        <v>0</v>
      </c>
      <c r="S68" s="192">
        <f t="shared" si="0"/>
        <v>40</v>
      </c>
      <c r="T68" s="77"/>
      <c r="U68" s="155"/>
      <c r="V68" s="92"/>
    </row>
    <row r="69" spans="1:22" ht="16.5">
      <c r="A69" s="86" t="s">
        <v>315</v>
      </c>
      <c r="B69" s="172" t="s">
        <v>348</v>
      </c>
      <c r="C69" s="182" t="s">
        <v>3</v>
      </c>
      <c r="D69" s="140"/>
      <c r="E69" s="138"/>
      <c r="F69" s="138"/>
      <c r="G69" s="138"/>
      <c r="H69" s="138"/>
      <c r="I69" s="138"/>
      <c r="J69" s="120"/>
      <c r="K69" s="139"/>
      <c r="L69" s="121"/>
      <c r="M69" s="120"/>
      <c r="N69" s="138"/>
      <c r="O69" s="211"/>
      <c r="P69" s="140">
        <v>0</v>
      </c>
      <c r="Q69" s="138">
        <v>0</v>
      </c>
      <c r="R69" s="141"/>
      <c r="S69" s="192"/>
      <c r="T69" s="77"/>
      <c r="U69" s="155"/>
      <c r="V69" s="92"/>
    </row>
    <row r="70" spans="1:22" ht="16.5">
      <c r="A70" s="86" t="s">
        <v>316</v>
      </c>
      <c r="B70" s="172" t="s">
        <v>349</v>
      </c>
      <c r="C70" s="182" t="s">
        <v>3</v>
      </c>
      <c r="D70" s="140"/>
      <c r="E70" s="138"/>
      <c r="F70" s="138"/>
      <c r="G70" s="138"/>
      <c r="H70" s="138"/>
      <c r="I70" s="138"/>
      <c r="J70" s="120"/>
      <c r="K70" s="139"/>
      <c r="L70" s="121"/>
      <c r="M70" s="120"/>
      <c r="N70" s="138"/>
      <c r="O70" s="211"/>
      <c r="P70" s="140">
        <v>36</v>
      </c>
      <c r="Q70" s="138">
        <v>12</v>
      </c>
      <c r="R70" s="141">
        <f>P70+Q70</f>
        <v>48</v>
      </c>
      <c r="S70" s="192">
        <f t="shared" si="0"/>
        <v>48</v>
      </c>
      <c r="T70" s="77"/>
      <c r="U70" s="155"/>
      <c r="V70" s="92"/>
    </row>
    <row r="71" spans="1:22" ht="57">
      <c r="A71" s="85" t="s">
        <v>259</v>
      </c>
      <c r="B71" s="171" t="s">
        <v>260</v>
      </c>
      <c r="C71" s="182"/>
      <c r="D71" s="99"/>
      <c r="E71" s="97"/>
      <c r="F71" s="97"/>
      <c r="G71" s="97"/>
      <c r="H71" s="97"/>
      <c r="I71" s="97"/>
      <c r="J71" s="97"/>
      <c r="K71" s="98"/>
      <c r="L71" s="99"/>
      <c r="M71" s="97"/>
      <c r="N71" s="97"/>
      <c r="O71" s="212"/>
      <c r="P71" s="99"/>
      <c r="Q71" s="97"/>
      <c r="R71" s="100"/>
      <c r="S71" s="193"/>
      <c r="T71" s="77"/>
      <c r="U71" s="156"/>
      <c r="V71" s="92"/>
    </row>
    <row r="72" spans="1:22" ht="16.5">
      <c r="A72" s="86" t="s">
        <v>261</v>
      </c>
      <c r="B72" s="172" t="s">
        <v>159</v>
      </c>
      <c r="C72" s="182" t="s">
        <v>3</v>
      </c>
      <c r="D72" s="140">
        <v>378</v>
      </c>
      <c r="E72" s="138">
        <v>72</v>
      </c>
      <c r="F72" s="138">
        <v>24</v>
      </c>
      <c r="G72" s="138">
        <v>90</v>
      </c>
      <c r="H72" s="138"/>
      <c r="I72" s="138"/>
      <c r="J72" s="138">
        <v>21</v>
      </c>
      <c r="K72" s="139">
        <f>J72+I72+H72+G72+F72+E72+D72</f>
        <v>585</v>
      </c>
      <c r="L72" s="140">
        <v>510</v>
      </c>
      <c r="M72" s="138">
        <v>846</v>
      </c>
      <c r="N72" s="138">
        <v>40</v>
      </c>
      <c r="O72" s="211">
        <f>L72+M72+N72</f>
        <v>1396</v>
      </c>
      <c r="P72" s="140"/>
      <c r="Q72" s="138"/>
      <c r="R72" s="141"/>
      <c r="S72" s="192">
        <f t="shared" si="0"/>
        <v>1981</v>
      </c>
      <c r="T72" s="77"/>
      <c r="U72" s="155"/>
      <c r="V72" s="92"/>
    </row>
    <row r="73" spans="1:22" ht="16.5">
      <c r="A73" s="86" t="s">
        <v>262</v>
      </c>
      <c r="B73" s="172" t="s">
        <v>161</v>
      </c>
      <c r="C73" s="182" t="s">
        <v>3</v>
      </c>
      <c r="D73" s="140"/>
      <c r="E73" s="138"/>
      <c r="F73" s="138"/>
      <c r="G73" s="138"/>
      <c r="H73" s="138">
        <v>18</v>
      </c>
      <c r="I73" s="138"/>
      <c r="J73" s="138">
        <v>2</v>
      </c>
      <c r="K73" s="139">
        <f>J73+I73+H73+G73+F73+E73+D73</f>
        <v>20</v>
      </c>
      <c r="L73" s="140"/>
      <c r="M73" s="138">
        <v>0</v>
      </c>
      <c r="N73" s="138">
        <v>63</v>
      </c>
      <c r="O73" s="211">
        <f aca="true" t="shared" si="1" ref="O73:O132">L73+M73+N73</f>
        <v>63</v>
      </c>
      <c r="P73" s="140"/>
      <c r="Q73" s="138"/>
      <c r="R73" s="141"/>
      <c r="S73" s="192">
        <f aca="true" t="shared" si="2" ref="S73:S132">R73+O73+K73</f>
        <v>83</v>
      </c>
      <c r="T73" s="77"/>
      <c r="U73" s="155"/>
      <c r="V73" s="92"/>
    </row>
    <row r="74" spans="1:22" ht="16.5">
      <c r="A74" s="86" t="s">
        <v>263</v>
      </c>
      <c r="B74" s="172" t="s">
        <v>164</v>
      </c>
      <c r="C74" s="182" t="s">
        <v>3</v>
      </c>
      <c r="D74" s="140"/>
      <c r="E74" s="138"/>
      <c r="F74" s="138"/>
      <c r="G74" s="138"/>
      <c r="H74" s="138">
        <v>18</v>
      </c>
      <c r="I74" s="138"/>
      <c r="J74" s="138">
        <v>6</v>
      </c>
      <c r="K74" s="139">
        <f>J74+I74+H74+G74+F74+E74+D74</f>
        <v>24</v>
      </c>
      <c r="L74" s="140">
        <v>0</v>
      </c>
      <c r="M74" s="138">
        <v>0</v>
      </c>
      <c r="N74" s="138">
        <v>0</v>
      </c>
      <c r="O74" s="211"/>
      <c r="P74" s="140"/>
      <c r="Q74" s="138"/>
      <c r="R74" s="141"/>
      <c r="S74" s="192">
        <f t="shared" si="2"/>
        <v>24</v>
      </c>
      <c r="T74" s="77"/>
      <c r="U74" s="155"/>
      <c r="V74" s="92"/>
    </row>
    <row r="75" spans="1:22" ht="16.5">
      <c r="A75" s="86" t="s">
        <v>363</v>
      </c>
      <c r="B75" s="172" t="s">
        <v>362</v>
      </c>
      <c r="C75" s="182"/>
      <c r="D75" s="140"/>
      <c r="E75" s="138"/>
      <c r="F75" s="138"/>
      <c r="G75" s="138"/>
      <c r="H75" s="138"/>
      <c r="I75" s="138"/>
      <c r="J75" s="138"/>
      <c r="K75" s="139"/>
      <c r="L75" s="140"/>
      <c r="M75" s="138"/>
      <c r="N75" s="138"/>
      <c r="O75" s="211"/>
      <c r="P75" s="140">
        <v>12</v>
      </c>
      <c r="Q75" s="138"/>
      <c r="R75" s="141">
        <f aca="true" t="shared" si="3" ref="R75:R107">P75+Q75</f>
        <v>12</v>
      </c>
      <c r="S75" s="192">
        <f t="shared" si="2"/>
        <v>12</v>
      </c>
      <c r="T75" s="77"/>
      <c r="U75" s="155"/>
      <c r="V75" s="92"/>
    </row>
    <row r="76" spans="1:22" ht="57">
      <c r="A76" s="85">
        <v>2.11</v>
      </c>
      <c r="B76" s="171" t="s">
        <v>341</v>
      </c>
      <c r="C76" s="184"/>
      <c r="D76" s="140"/>
      <c r="E76" s="138"/>
      <c r="F76" s="138"/>
      <c r="G76" s="138"/>
      <c r="H76" s="97"/>
      <c r="I76" s="97"/>
      <c r="J76" s="97"/>
      <c r="K76" s="98"/>
      <c r="L76" s="99"/>
      <c r="M76" s="97"/>
      <c r="N76" s="97"/>
      <c r="O76" s="212"/>
      <c r="P76" s="99"/>
      <c r="Q76" s="97"/>
      <c r="R76" s="100"/>
      <c r="S76" s="193"/>
      <c r="T76" s="77"/>
      <c r="U76" s="156"/>
      <c r="V76" s="92"/>
    </row>
    <row r="77" spans="1:22" ht="16.5">
      <c r="A77" s="86" t="s">
        <v>323</v>
      </c>
      <c r="B77" s="173" t="s">
        <v>342</v>
      </c>
      <c r="C77" s="184" t="s">
        <v>3</v>
      </c>
      <c r="D77" s="140">
        <v>480</v>
      </c>
      <c r="E77" s="138">
        <v>132</v>
      </c>
      <c r="F77" s="138"/>
      <c r="G77" s="138">
        <v>276</v>
      </c>
      <c r="H77" s="97"/>
      <c r="I77" s="97"/>
      <c r="J77" s="138">
        <v>24</v>
      </c>
      <c r="K77" s="139">
        <f aca="true" t="shared" si="4" ref="K77:K82">J77+I77+H77+G77+F77+E77+D77</f>
        <v>912</v>
      </c>
      <c r="L77" s="140">
        <v>462</v>
      </c>
      <c r="M77" s="138">
        <v>432</v>
      </c>
      <c r="N77" s="138">
        <v>43</v>
      </c>
      <c r="O77" s="211">
        <f t="shared" si="1"/>
        <v>937</v>
      </c>
      <c r="P77" s="140"/>
      <c r="Q77" s="138"/>
      <c r="R77" s="141"/>
      <c r="S77" s="192">
        <f t="shared" si="2"/>
        <v>1849</v>
      </c>
      <c r="T77" s="77"/>
      <c r="U77" s="155"/>
      <c r="V77" s="92"/>
    </row>
    <row r="78" spans="1:22" ht="16.5">
      <c r="A78" s="86" t="s">
        <v>324</v>
      </c>
      <c r="B78" s="173" t="s">
        <v>343</v>
      </c>
      <c r="C78" s="184" t="s">
        <v>3</v>
      </c>
      <c r="D78" s="140">
        <v>117</v>
      </c>
      <c r="E78" s="138">
        <v>30</v>
      </c>
      <c r="F78" s="138"/>
      <c r="G78" s="138">
        <v>63</v>
      </c>
      <c r="H78" s="97"/>
      <c r="I78" s="97"/>
      <c r="J78" s="138">
        <v>18</v>
      </c>
      <c r="K78" s="139">
        <f t="shared" si="4"/>
        <v>228</v>
      </c>
      <c r="L78" s="140">
        <v>114</v>
      </c>
      <c r="M78" s="138">
        <v>129</v>
      </c>
      <c r="N78" s="138">
        <v>11</v>
      </c>
      <c r="O78" s="211">
        <f t="shared" si="1"/>
        <v>254</v>
      </c>
      <c r="P78" s="140"/>
      <c r="Q78" s="138"/>
      <c r="R78" s="141"/>
      <c r="S78" s="192">
        <f t="shared" si="2"/>
        <v>482</v>
      </c>
      <c r="T78" s="77"/>
      <c r="U78" s="155"/>
      <c r="V78" s="92"/>
    </row>
    <row r="79" spans="1:22" ht="16.5">
      <c r="A79" s="86" t="s">
        <v>325</v>
      </c>
      <c r="B79" s="173" t="s">
        <v>344</v>
      </c>
      <c r="C79" s="184" t="s">
        <v>3</v>
      </c>
      <c r="D79" s="140">
        <v>126</v>
      </c>
      <c r="E79" s="138">
        <v>24</v>
      </c>
      <c r="F79" s="138"/>
      <c r="G79" s="138">
        <v>30</v>
      </c>
      <c r="H79" s="97"/>
      <c r="I79" s="97"/>
      <c r="J79" s="138">
        <v>12</v>
      </c>
      <c r="K79" s="139">
        <f t="shared" si="4"/>
        <v>192</v>
      </c>
      <c r="L79" s="140">
        <v>66</v>
      </c>
      <c r="M79" s="138">
        <v>144</v>
      </c>
      <c r="N79" s="138">
        <v>14</v>
      </c>
      <c r="O79" s="211">
        <f t="shared" si="1"/>
        <v>224</v>
      </c>
      <c r="P79" s="140"/>
      <c r="Q79" s="138"/>
      <c r="R79" s="141"/>
      <c r="S79" s="192">
        <f t="shared" si="2"/>
        <v>416</v>
      </c>
      <c r="T79" s="77"/>
      <c r="U79" s="155"/>
      <c r="V79" s="92"/>
    </row>
    <row r="80" spans="1:22" ht="28.5">
      <c r="A80" s="85" t="s">
        <v>356</v>
      </c>
      <c r="B80" s="171" t="s">
        <v>351</v>
      </c>
      <c r="C80" s="182" t="s">
        <v>5</v>
      </c>
      <c r="D80" s="140">
        <v>2920</v>
      </c>
      <c r="E80" s="138">
        <v>640</v>
      </c>
      <c r="F80" s="138"/>
      <c r="G80" s="138">
        <v>740</v>
      </c>
      <c r="H80" s="97"/>
      <c r="I80" s="97"/>
      <c r="J80" s="138">
        <v>35</v>
      </c>
      <c r="K80" s="139">
        <f t="shared" si="4"/>
        <v>4335</v>
      </c>
      <c r="L80" s="140">
        <v>1560</v>
      </c>
      <c r="M80" s="138">
        <v>2124</v>
      </c>
      <c r="N80" s="138">
        <v>89</v>
      </c>
      <c r="O80" s="211">
        <f t="shared" si="1"/>
        <v>3773</v>
      </c>
      <c r="P80" s="140"/>
      <c r="Q80" s="138"/>
      <c r="R80" s="141"/>
      <c r="S80" s="192">
        <f t="shared" si="2"/>
        <v>8108</v>
      </c>
      <c r="T80" s="77"/>
      <c r="U80" s="155"/>
      <c r="V80" s="92"/>
    </row>
    <row r="81" spans="1:22" ht="24" customHeight="1">
      <c r="A81" s="85" t="s">
        <v>264</v>
      </c>
      <c r="B81" s="171" t="s">
        <v>360</v>
      </c>
      <c r="C81" s="182" t="s">
        <v>361</v>
      </c>
      <c r="D81" s="140">
        <v>960</v>
      </c>
      <c r="E81" s="138">
        <v>240</v>
      </c>
      <c r="F81" s="138"/>
      <c r="G81" s="138">
        <v>560</v>
      </c>
      <c r="H81" s="97"/>
      <c r="I81" s="97"/>
      <c r="J81" s="138">
        <v>10</v>
      </c>
      <c r="K81" s="139">
        <f t="shared" si="4"/>
        <v>1770</v>
      </c>
      <c r="L81" s="140">
        <v>468</v>
      </c>
      <c r="M81" s="138">
        <v>516</v>
      </c>
      <c r="N81" s="138">
        <v>22</v>
      </c>
      <c r="O81" s="211">
        <f t="shared" si="1"/>
        <v>1006</v>
      </c>
      <c r="P81" s="140"/>
      <c r="Q81" s="138"/>
      <c r="R81" s="141"/>
      <c r="S81" s="192">
        <f t="shared" si="2"/>
        <v>2776</v>
      </c>
      <c r="T81" s="77"/>
      <c r="U81" s="155"/>
      <c r="V81" s="92"/>
    </row>
    <row r="82" spans="1:22" ht="28.5">
      <c r="A82" s="85" t="s">
        <v>265</v>
      </c>
      <c r="B82" s="171" t="s">
        <v>352</v>
      </c>
      <c r="C82" s="182" t="s">
        <v>5</v>
      </c>
      <c r="D82" s="140"/>
      <c r="E82" s="138"/>
      <c r="F82" s="138"/>
      <c r="G82" s="138"/>
      <c r="H82" s="97"/>
      <c r="I82" s="138">
        <v>40</v>
      </c>
      <c r="J82" s="120">
        <v>4</v>
      </c>
      <c r="K82" s="139">
        <f t="shared" si="4"/>
        <v>44</v>
      </c>
      <c r="L82" s="140">
        <v>0</v>
      </c>
      <c r="M82" s="138">
        <v>0</v>
      </c>
      <c r="N82" s="138">
        <v>0</v>
      </c>
      <c r="O82" s="211"/>
      <c r="P82" s="140"/>
      <c r="Q82" s="138"/>
      <c r="R82" s="141"/>
      <c r="S82" s="192">
        <f t="shared" si="2"/>
        <v>44</v>
      </c>
      <c r="T82" s="77"/>
      <c r="U82" s="155"/>
      <c r="V82" s="92"/>
    </row>
    <row r="83" spans="1:22" ht="71.25">
      <c r="A83" s="85" t="s">
        <v>364</v>
      </c>
      <c r="B83" s="171" t="s">
        <v>300</v>
      </c>
      <c r="C83" s="182"/>
      <c r="D83" s="99"/>
      <c r="E83" s="97"/>
      <c r="F83" s="97"/>
      <c r="G83" s="97"/>
      <c r="H83" s="97"/>
      <c r="I83" s="97"/>
      <c r="J83" s="101"/>
      <c r="K83" s="98"/>
      <c r="L83" s="99"/>
      <c r="M83" s="97"/>
      <c r="N83" s="97"/>
      <c r="O83" s="212"/>
      <c r="P83" s="99"/>
      <c r="Q83" s="97"/>
      <c r="R83" s="100"/>
      <c r="S83" s="193"/>
      <c r="T83" s="77"/>
      <c r="U83" s="156"/>
      <c r="V83" s="92"/>
    </row>
    <row r="84" spans="1:22" ht="16.5">
      <c r="A84" s="86" t="s">
        <v>365</v>
      </c>
      <c r="B84" s="174" t="s">
        <v>301</v>
      </c>
      <c r="C84" s="182" t="s">
        <v>5</v>
      </c>
      <c r="D84" s="99"/>
      <c r="E84" s="97"/>
      <c r="F84" s="97"/>
      <c r="G84" s="97"/>
      <c r="H84" s="97"/>
      <c r="I84" s="97"/>
      <c r="J84" s="97"/>
      <c r="K84" s="98"/>
      <c r="L84" s="99"/>
      <c r="M84" s="97"/>
      <c r="N84" s="97"/>
      <c r="O84" s="212"/>
      <c r="P84" s="140">
        <v>200</v>
      </c>
      <c r="Q84" s="138">
        <v>10</v>
      </c>
      <c r="R84" s="141">
        <f t="shared" si="3"/>
        <v>210</v>
      </c>
      <c r="S84" s="192">
        <f t="shared" si="2"/>
        <v>210</v>
      </c>
      <c r="T84" s="77"/>
      <c r="U84" s="155"/>
      <c r="V84" s="92"/>
    </row>
    <row r="85" spans="1:22" ht="33">
      <c r="A85" s="86" t="s">
        <v>366</v>
      </c>
      <c r="B85" s="174" t="s">
        <v>302</v>
      </c>
      <c r="C85" s="182" t="s">
        <v>5</v>
      </c>
      <c r="D85" s="99"/>
      <c r="E85" s="97"/>
      <c r="F85" s="97"/>
      <c r="G85" s="97"/>
      <c r="H85" s="97"/>
      <c r="I85" s="97"/>
      <c r="J85" s="97"/>
      <c r="K85" s="98"/>
      <c r="L85" s="99"/>
      <c r="M85" s="97"/>
      <c r="N85" s="97"/>
      <c r="O85" s="212"/>
      <c r="P85" s="140">
        <v>150</v>
      </c>
      <c r="Q85" s="138">
        <v>12</v>
      </c>
      <c r="R85" s="141">
        <f t="shared" si="3"/>
        <v>162</v>
      </c>
      <c r="S85" s="192">
        <f t="shared" si="2"/>
        <v>162</v>
      </c>
      <c r="T85" s="77"/>
      <c r="U85" s="155"/>
      <c r="V85" s="92"/>
    </row>
    <row r="86" spans="1:22" ht="16.5">
      <c r="A86" s="85" t="s">
        <v>175</v>
      </c>
      <c r="B86" s="171" t="s">
        <v>266</v>
      </c>
      <c r="C86" s="182"/>
      <c r="D86" s="99"/>
      <c r="E86" s="97"/>
      <c r="F86" s="97"/>
      <c r="G86" s="97"/>
      <c r="H86" s="97"/>
      <c r="I86" s="97"/>
      <c r="J86" s="101"/>
      <c r="K86" s="98"/>
      <c r="L86" s="99"/>
      <c r="M86" s="97"/>
      <c r="N86" s="97"/>
      <c r="O86" s="212"/>
      <c r="P86" s="99"/>
      <c r="Q86" s="97"/>
      <c r="R86" s="100"/>
      <c r="S86" s="193"/>
      <c r="T86" s="77"/>
      <c r="U86" s="156"/>
      <c r="V86" s="92"/>
    </row>
    <row r="87" spans="1:256" ht="71.25">
      <c r="A87" s="85" t="s">
        <v>267</v>
      </c>
      <c r="B87" s="171" t="s">
        <v>268</v>
      </c>
      <c r="C87" s="185"/>
      <c r="D87" s="106"/>
      <c r="E87" s="104"/>
      <c r="F87" s="103"/>
      <c r="G87" s="103"/>
      <c r="H87" s="104"/>
      <c r="I87" s="103"/>
      <c r="J87" s="103"/>
      <c r="K87" s="98"/>
      <c r="L87" s="105"/>
      <c r="M87" s="103"/>
      <c r="N87" s="103"/>
      <c r="O87" s="212"/>
      <c r="P87" s="106"/>
      <c r="Q87" s="103"/>
      <c r="R87" s="100"/>
      <c r="S87" s="193"/>
      <c r="T87" s="162"/>
      <c r="U87" s="156"/>
      <c r="V87" s="92"/>
      <c r="W87" s="33"/>
      <c r="Y87" s="34"/>
      <c r="Z87" s="33"/>
      <c r="AB87" s="34"/>
      <c r="AC87" s="33"/>
      <c r="AE87" s="34"/>
      <c r="AF87" s="33"/>
      <c r="AH87" s="34"/>
      <c r="AI87" s="33"/>
      <c r="AK87" s="34"/>
      <c r="AL87" s="33"/>
      <c r="AN87" s="34"/>
      <c r="AO87" s="33"/>
      <c r="AQ87" s="34"/>
      <c r="AR87" s="33"/>
      <c r="AT87" s="34"/>
      <c r="AU87" s="33"/>
      <c r="AW87" s="34"/>
      <c r="AX87" s="33"/>
      <c r="AZ87" s="34"/>
      <c r="BA87" s="33"/>
      <c r="BC87" s="34"/>
      <c r="BD87" s="33"/>
      <c r="BF87" s="34"/>
      <c r="BG87" s="33"/>
      <c r="BI87" s="34"/>
      <c r="BJ87" s="33"/>
      <c r="BL87" s="34"/>
      <c r="BM87" s="33"/>
      <c r="BO87" s="34"/>
      <c r="BP87" s="33"/>
      <c r="BR87" s="34"/>
      <c r="BS87" s="33"/>
      <c r="BU87" s="34"/>
      <c r="BV87" s="33"/>
      <c r="BX87" s="34"/>
      <c r="BY87" s="33"/>
      <c r="CA87" s="34"/>
      <c r="CB87" s="33"/>
      <c r="CD87" s="34"/>
      <c r="CE87" s="33"/>
      <c r="CG87" s="34"/>
      <c r="CH87" s="33"/>
      <c r="CJ87" s="34"/>
      <c r="CK87" s="33"/>
      <c r="CM87" s="34"/>
      <c r="CN87" s="33"/>
      <c r="CP87" s="34"/>
      <c r="CQ87" s="33"/>
      <c r="CS87" s="34"/>
      <c r="CT87" s="33"/>
      <c r="CV87" s="34"/>
      <c r="CW87" s="33"/>
      <c r="CY87" s="34"/>
      <c r="CZ87" s="33"/>
      <c r="DB87" s="34"/>
      <c r="DC87" s="33"/>
      <c r="DE87" s="34"/>
      <c r="DF87" s="33"/>
      <c r="DH87" s="34"/>
      <c r="DI87" s="33"/>
      <c r="DK87" s="34"/>
      <c r="DL87" s="33"/>
      <c r="DN87" s="34"/>
      <c r="DO87" s="33"/>
      <c r="DQ87" s="34"/>
      <c r="DR87" s="33"/>
      <c r="DT87" s="34"/>
      <c r="DU87" s="33"/>
      <c r="DW87" s="34"/>
      <c r="DX87" s="33"/>
      <c r="DZ87" s="34"/>
      <c r="EA87" s="33"/>
      <c r="EC87" s="34"/>
      <c r="ED87" s="33"/>
      <c r="EF87" s="34"/>
      <c r="EG87" s="33"/>
      <c r="EI87" s="34"/>
      <c r="EJ87" s="33"/>
      <c r="EL87" s="34"/>
      <c r="EM87" s="33"/>
      <c r="EO87" s="34"/>
      <c r="EP87" s="33"/>
      <c r="ER87" s="34"/>
      <c r="ES87" s="33"/>
      <c r="EU87" s="34"/>
      <c r="EV87" s="33"/>
      <c r="EX87" s="34"/>
      <c r="EY87" s="33"/>
      <c r="FA87" s="34"/>
      <c r="FB87" s="33"/>
      <c r="FD87" s="34"/>
      <c r="FE87" s="33"/>
      <c r="FG87" s="34"/>
      <c r="FH87" s="33"/>
      <c r="FJ87" s="34"/>
      <c r="FK87" s="33"/>
      <c r="FM87" s="34"/>
      <c r="FN87" s="33"/>
      <c r="FP87" s="34"/>
      <c r="FQ87" s="33"/>
      <c r="FS87" s="34"/>
      <c r="FT87" s="33"/>
      <c r="FV87" s="34"/>
      <c r="FW87" s="33"/>
      <c r="FY87" s="34"/>
      <c r="FZ87" s="33"/>
      <c r="GB87" s="34"/>
      <c r="GC87" s="33"/>
      <c r="GE87" s="34"/>
      <c r="GF87" s="33"/>
      <c r="GH87" s="34"/>
      <c r="GI87" s="33"/>
      <c r="GK87" s="34"/>
      <c r="GL87" s="33"/>
      <c r="GN87" s="34"/>
      <c r="GO87" s="33"/>
      <c r="GQ87" s="34"/>
      <c r="GR87" s="33"/>
      <c r="GT87" s="34"/>
      <c r="GU87" s="33"/>
      <c r="GW87" s="34"/>
      <c r="GX87" s="33"/>
      <c r="GZ87" s="34"/>
      <c r="HA87" s="33"/>
      <c r="HC87" s="34"/>
      <c r="HD87" s="33"/>
      <c r="HF87" s="34"/>
      <c r="HG87" s="33"/>
      <c r="HI87" s="34"/>
      <c r="HJ87" s="33"/>
      <c r="HL87" s="34"/>
      <c r="HM87" s="33"/>
      <c r="HO87" s="34"/>
      <c r="HP87" s="33"/>
      <c r="HR87" s="34"/>
      <c r="HS87" s="33"/>
      <c r="HU87" s="34"/>
      <c r="HV87" s="33"/>
      <c r="HX87" s="34"/>
      <c r="HY87" s="33"/>
      <c r="IA87" s="34"/>
      <c r="IB87" s="33"/>
      <c r="ID87" s="34"/>
      <c r="IE87" s="33"/>
      <c r="IG87" s="34"/>
      <c r="IH87" s="33"/>
      <c r="IJ87" s="34"/>
      <c r="IK87" s="33"/>
      <c r="IM87" s="34"/>
      <c r="IN87" s="33"/>
      <c r="IP87" s="34"/>
      <c r="IQ87" s="33"/>
      <c r="IS87" s="34"/>
      <c r="IT87" s="33"/>
      <c r="IV87" s="34"/>
    </row>
    <row r="88" spans="1:22" ht="16.5">
      <c r="A88" s="86" t="s">
        <v>176</v>
      </c>
      <c r="B88" s="172" t="s">
        <v>317</v>
      </c>
      <c r="C88" s="182" t="s">
        <v>3</v>
      </c>
      <c r="D88" s="140">
        <v>243</v>
      </c>
      <c r="E88" s="138">
        <v>54</v>
      </c>
      <c r="F88" s="138">
        <v>42</v>
      </c>
      <c r="G88" s="138">
        <v>96</v>
      </c>
      <c r="H88" s="138"/>
      <c r="I88" s="138"/>
      <c r="J88" s="138">
        <v>24</v>
      </c>
      <c r="K88" s="139">
        <f aca="true" t="shared" si="5" ref="K88:K93">J88+I88+H88+G88+F88+E88+D88</f>
        <v>459</v>
      </c>
      <c r="L88" s="140">
        <v>210</v>
      </c>
      <c r="M88" s="138">
        <v>252</v>
      </c>
      <c r="N88" s="138">
        <v>30</v>
      </c>
      <c r="O88" s="211">
        <f t="shared" si="1"/>
        <v>492</v>
      </c>
      <c r="P88" s="140">
        <v>12</v>
      </c>
      <c r="Q88" s="138">
        <v>0</v>
      </c>
      <c r="R88" s="141">
        <f t="shared" si="3"/>
        <v>12</v>
      </c>
      <c r="S88" s="192">
        <f t="shared" si="2"/>
        <v>963</v>
      </c>
      <c r="T88" s="77"/>
      <c r="U88" s="155"/>
      <c r="V88" s="92"/>
    </row>
    <row r="89" spans="1:22" ht="16.5">
      <c r="A89" s="86" t="s">
        <v>177</v>
      </c>
      <c r="B89" s="172" t="s">
        <v>318</v>
      </c>
      <c r="C89" s="182" t="s">
        <v>3</v>
      </c>
      <c r="D89" s="140">
        <v>528</v>
      </c>
      <c r="E89" s="138">
        <v>144</v>
      </c>
      <c r="F89" s="138">
        <v>216</v>
      </c>
      <c r="G89" s="138">
        <v>288</v>
      </c>
      <c r="H89" s="138"/>
      <c r="I89" s="138"/>
      <c r="J89" s="138">
        <v>51</v>
      </c>
      <c r="K89" s="139">
        <f t="shared" si="5"/>
        <v>1227</v>
      </c>
      <c r="L89" s="140">
        <v>522</v>
      </c>
      <c r="M89" s="138">
        <v>432</v>
      </c>
      <c r="N89" s="138">
        <v>48</v>
      </c>
      <c r="O89" s="211">
        <f t="shared" si="1"/>
        <v>1002</v>
      </c>
      <c r="P89" s="140">
        <v>54</v>
      </c>
      <c r="Q89" s="138">
        <v>0</v>
      </c>
      <c r="R89" s="141">
        <f t="shared" si="3"/>
        <v>54</v>
      </c>
      <c r="S89" s="192">
        <f t="shared" si="2"/>
        <v>2283</v>
      </c>
      <c r="T89" s="77"/>
      <c r="U89" s="155"/>
      <c r="V89" s="92"/>
    </row>
    <row r="90" spans="1:22" ht="16.5">
      <c r="A90" s="86" t="s">
        <v>178</v>
      </c>
      <c r="B90" s="172" t="s">
        <v>319</v>
      </c>
      <c r="C90" s="182" t="s">
        <v>3</v>
      </c>
      <c r="D90" s="140">
        <v>369</v>
      </c>
      <c r="E90" s="138">
        <v>78</v>
      </c>
      <c r="F90" s="138"/>
      <c r="G90" s="138">
        <v>123</v>
      </c>
      <c r="H90" s="138">
        <v>102</v>
      </c>
      <c r="I90" s="138"/>
      <c r="J90" s="138">
        <v>30</v>
      </c>
      <c r="K90" s="139">
        <f t="shared" si="5"/>
        <v>702</v>
      </c>
      <c r="L90" s="140">
        <v>246</v>
      </c>
      <c r="M90" s="138">
        <v>417</v>
      </c>
      <c r="N90" s="138">
        <v>50</v>
      </c>
      <c r="O90" s="211">
        <f t="shared" si="1"/>
        <v>713</v>
      </c>
      <c r="P90" s="140">
        <v>546</v>
      </c>
      <c r="Q90" s="138">
        <v>27</v>
      </c>
      <c r="R90" s="141">
        <f t="shared" si="3"/>
        <v>573</v>
      </c>
      <c r="S90" s="192">
        <f t="shared" si="2"/>
        <v>1988</v>
      </c>
      <c r="T90" s="77"/>
      <c r="U90" s="155"/>
      <c r="V90" s="92"/>
    </row>
    <row r="91" spans="1:22" ht="16.5">
      <c r="A91" s="86" t="s">
        <v>179</v>
      </c>
      <c r="B91" s="172" t="s">
        <v>320</v>
      </c>
      <c r="C91" s="182" t="s">
        <v>3</v>
      </c>
      <c r="D91" s="140">
        <v>960</v>
      </c>
      <c r="E91" s="138">
        <v>264</v>
      </c>
      <c r="F91" s="138"/>
      <c r="G91" s="138">
        <v>516</v>
      </c>
      <c r="H91" s="138">
        <v>276</v>
      </c>
      <c r="I91" s="138"/>
      <c r="J91" s="138">
        <v>84</v>
      </c>
      <c r="K91" s="139">
        <f t="shared" si="5"/>
        <v>2100</v>
      </c>
      <c r="L91" s="140">
        <v>924</v>
      </c>
      <c r="M91" s="138">
        <v>864</v>
      </c>
      <c r="N91" s="138">
        <v>50</v>
      </c>
      <c r="O91" s="211">
        <f t="shared" si="1"/>
        <v>1838</v>
      </c>
      <c r="P91" s="140">
        <v>636</v>
      </c>
      <c r="Q91" s="138">
        <v>32</v>
      </c>
      <c r="R91" s="141">
        <f t="shared" si="3"/>
        <v>668</v>
      </c>
      <c r="S91" s="192">
        <f t="shared" si="2"/>
        <v>4606</v>
      </c>
      <c r="T91" s="77"/>
      <c r="U91" s="155"/>
      <c r="V91" s="92"/>
    </row>
    <row r="92" spans="1:22" ht="16.5">
      <c r="A92" s="86" t="s">
        <v>269</v>
      </c>
      <c r="B92" s="172" t="s">
        <v>321</v>
      </c>
      <c r="C92" s="182" t="s">
        <v>3</v>
      </c>
      <c r="D92" s="140"/>
      <c r="E92" s="138"/>
      <c r="F92" s="138"/>
      <c r="G92" s="138"/>
      <c r="H92" s="138"/>
      <c r="I92" s="138">
        <v>12</v>
      </c>
      <c r="J92" s="120">
        <v>2</v>
      </c>
      <c r="K92" s="139">
        <f t="shared" si="5"/>
        <v>14</v>
      </c>
      <c r="L92" s="140"/>
      <c r="M92" s="138"/>
      <c r="N92" s="138"/>
      <c r="O92" s="211"/>
      <c r="P92" s="140"/>
      <c r="Q92" s="138"/>
      <c r="R92" s="141"/>
      <c r="S92" s="192">
        <f t="shared" si="2"/>
        <v>14</v>
      </c>
      <c r="T92" s="77"/>
      <c r="U92" s="155"/>
      <c r="V92" s="92"/>
    </row>
    <row r="93" spans="1:22" ht="16.5">
      <c r="A93" s="86" t="s">
        <v>270</v>
      </c>
      <c r="B93" s="172" t="s">
        <v>322</v>
      </c>
      <c r="C93" s="182" t="s">
        <v>3</v>
      </c>
      <c r="D93" s="140"/>
      <c r="E93" s="138"/>
      <c r="F93" s="138"/>
      <c r="G93" s="138"/>
      <c r="H93" s="138"/>
      <c r="I93" s="138">
        <v>120</v>
      </c>
      <c r="J93" s="120">
        <v>12</v>
      </c>
      <c r="K93" s="139">
        <f t="shared" si="5"/>
        <v>132</v>
      </c>
      <c r="L93" s="140"/>
      <c r="M93" s="138"/>
      <c r="N93" s="138"/>
      <c r="O93" s="211"/>
      <c r="P93" s="140"/>
      <c r="Q93" s="138"/>
      <c r="R93" s="141"/>
      <c r="S93" s="192">
        <f t="shared" si="2"/>
        <v>132</v>
      </c>
      <c r="T93" s="77"/>
      <c r="U93" s="155"/>
      <c r="V93" s="92"/>
    </row>
    <row r="94" spans="1:22" ht="16.5">
      <c r="A94" s="85" t="s">
        <v>180</v>
      </c>
      <c r="B94" s="171" t="s">
        <v>271</v>
      </c>
      <c r="C94" s="182"/>
      <c r="D94" s="99"/>
      <c r="E94" s="97"/>
      <c r="F94" s="97"/>
      <c r="G94" s="97"/>
      <c r="H94" s="97"/>
      <c r="I94" s="97"/>
      <c r="J94" s="101"/>
      <c r="K94" s="98"/>
      <c r="L94" s="99"/>
      <c r="M94" s="97"/>
      <c r="N94" s="97"/>
      <c r="O94" s="212"/>
      <c r="P94" s="99"/>
      <c r="Q94" s="97"/>
      <c r="R94" s="100"/>
      <c r="S94" s="193"/>
      <c r="T94" s="77"/>
      <c r="U94" s="156"/>
      <c r="V94" s="92"/>
    </row>
    <row r="95" spans="1:22" ht="33">
      <c r="A95" s="86" t="s">
        <v>157</v>
      </c>
      <c r="B95" s="172" t="s">
        <v>31</v>
      </c>
      <c r="C95" s="183" t="s">
        <v>9</v>
      </c>
      <c r="D95" s="136">
        <v>21.4</v>
      </c>
      <c r="E95" s="133">
        <v>4.9</v>
      </c>
      <c r="F95" s="133">
        <v>5.3</v>
      </c>
      <c r="G95" s="133">
        <v>7.2</v>
      </c>
      <c r="H95" s="133">
        <v>4.18</v>
      </c>
      <c r="I95" s="133">
        <v>1</v>
      </c>
      <c r="J95" s="133">
        <v>3.6</v>
      </c>
      <c r="K95" s="135">
        <f>J95+I95+H95+G95+F95+E95+D95</f>
        <v>47.58</v>
      </c>
      <c r="L95" s="136">
        <v>12</v>
      </c>
      <c r="M95" s="133">
        <v>16</v>
      </c>
      <c r="N95" s="133">
        <v>1</v>
      </c>
      <c r="O95" s="210">
        <f t="shared" si="1"/>
        <v>29</v>
      </c>
      <c r="P95" s="136">
        <v>23</v>
      </c>
      <c r="Q95" s="133"/>
      <c r="R95" s="137">
        <f t="shared" si="3"/>
        <v>23</v>
      </c>
      <c r="S95" s="191">
        <f t="shared" si="2"/>
        <v>99.58</v>
      </c>
      <c r="T95" s="77"/>
      <c r="U95" s="154"/>
      <c r="V95" s="92"/>
    </row>
    <row r="96" spans="1:22" ht="49.5">
      <c r="A96" s="86" t="s">
        <v>158</v>
      </c>
      <c r="B96" s="172" t="s">
        <v>272</v>
      </c>
      <c r="C96" s="183" t="s">
        <v>9</v>
      </c>
      <c r="D96" s="136">
        <v>21.4</v>
      </c>
      <c r="E96" s="133">
        <v>4.9</v>
      </c>
      <c r="F96" s="133">
        <v>5.3</v>
      </c>
      <c r="G96" s="133">
        <v>7.2</v>
      </c>
      <c r="H96" s="133">
        <v>4.18</v>
      </c>
      <c r="I96" s="133">
        <v>1</v>
      </c>
      <c r="J96" s="133">
        <v>3.6</v>
      </c>
      <c r="K96" s="135">
        <f>J96+I96+H96+G96+F96+E96+D96</f>
        <v>47.58</v>
      </c>
      <c r="L96" s="136"/>
      <c r="M96" s="133"/>
      <c r="N96" s="133"/>
      <c r="O96" s="210"/>
      <c r="P96" s="136"/>
      <c r="Q96" s="133"/>
      <c r="R96" s="137"/>
      <c r="S96" s="191">
        <f t="shared" si="2"/>
        <v>47.58</v>
      </c>
      <c r="T96" s="77"/>
      <c r="U96" s="154"/>
      <c r="V96" s="92"/>
    </row>
    <row r="97" spans="1:22" ht="49.5">
      <c r="A97" s="86" t="s">
        <v>163</v>
      </c>
      <c r="B97" s="172" t="s">
        <v>273</v>
      </c>
      <c r="C97" s="183"/>
      <c r="D97" s="99"/>
      <c r="E97" s="97"/>
      <c r="F97" s="97"/>
      <c r="G97" s="97"/>
      <c r="H97" s="97"/>
      <c r="I97" s="97"/>
      <c r="J97" s="97"/>
      <c r="K97" s="98"/>
      <c r="L97" s="99"/>
      <c r="M97" s="97"/>
      <c r="N97" s="97"/>
      <c r="O97" s="212"/>
      <c r="P97" s="99"/>
      <c r="Q97" s="97"/>
      <c r="R97" s="100"/>
      <c r="S97" s="193"/>
      <c r="T97" s="77"/>
      <c r="U97" s="156"/>
      <c r="V97" s="92"/>
    </row>
    <row r="98" spans="1:22" ht="16.5">
      <c r="A98" s="86" t="s">
        <v>274</v>
      </c>
      <c r="B98" s="172" t="s">
        <v>32</v>
      </c>
      <c r="C98" s="182" t="s">
        <v>3</v>
      </c>
      <c r="D98" s="140">
        <v>10</v>
      </c>
      <c r="E98" s="138">
        <v>3</v>
      </c>
      <c r="F98" s="138">
        <v>2</v>
      </c>
      <c r="G98" s="138">
        <v>4</v>
      </c>
      <c r="H98" s="138">
        <v>3</v>
      </c>
      <c r="I98" s="138">
        <v>2</v>
      </c>
      <c r="J98" s="138">
        <v>1</v>
      </c>
      <c r="K98" s="139">
        <f>J98+I98+H98+G98+F98+E98+D98</f>
        <v>25</v>
      </c>
      <c r="L98" s="140">
        <v>4</v>
      </c>
      <c r="M98" s="138">
        <v>4</v>
      </c>
      <c r="N98" s="138">
        <v>2</v>
      </c>
      <c r="O98" s="211">
        <f t="shared" si="1"/>
        <v>10</v>
      </c>
      <c r="P98" s="140">
        <v>6</v>
      </c>
      <c r="Q98" s="138"/>
      <c r="R98" s="141">
        <f t="shared" si="3"/>
        <v>6</v>
      </c>
      <c r="S98" s="192">
        <f t="shared" si="2"/>
        <v>41</v>
      </c>
      <c r="T98" s="77"/>
      <c r="U98" s="155"/>
      <c r="V98" s="92"/>
    </row>
    <row r="99" spans="1:22" ht="49.5">
      <c r="A99" s="86" t="s">
        <v>275</v>
      </c>
      <c r="B99" s="172" t="s">
        <v>33</v>
      </c>
      <c r="C99" s="182" t="s">
        <v>3</v>
      </c>
      <c r="D99" s="140">
        <v>2</v>
      </c>
      <c r="E99" s="138">
        <v>2</v>
      </c>
      <c r="F99" s="138">
        <v>1</v>
      </c>
      <c r="G99" s="138">
        <v>2</v>
      </c>
      <c r="H99" s="138">
        <v>1</v>
      </c>
      <c r="I99" s="138">
        <v>1</v>
      </c>
      <c r="J99" s="138">
        <v>1</v>
      </c>
      <c r="K99" s="139">
        <f>J99+I99+H99+G99+F99+E99+D99</f>
        <v>10</v>
      </c>
      <c r="L99" s="140">
        <v>2</v>
      </c>
      <c r="M99" s="138">
        <v>2</v>
      </c>
      <c r="N99" s="138">
        <v>1</v>
      </c>
      <c r="O99" s="211">
        <f t="shared" si="1"/>
        <v>5</v>
      </c>
      <c r="P99" s="140">
        <v>2</v>
      </c>
      <c r="Q99" s="138"/>
      <c r="R99" s="141">
        <f t="shared" si="3"/>
        <v>2</v>
      </c>
      <c r="S99" s="192">
        <f t="shared" si="2"/>
        <v>17</v>
      </c>
      <c r="T99" s="77"/>
      <c r="U99" s="155"/>
      <c r="V99" s="92"/>
    </row>
    <row r="100" spans="1:22" ht="33">
      <c r="A100" s="86" t="s">
        <v>276</v>
      </c>
      <c r="B100" s="173" t="s">
        <v>38</v>
      </c>
      <c r="C100" s="184" t="s">
        <v>3</v>
      </c>
      <c r="D100" s="140"/>
      <c r="E100" s="138"/>
      <c r="F100" s="138"/>
      <c r="G100" s="138"/>
      <c r="H100" s="138"/>
      <c r="I100" s="138"/>
      <c r="J100" s="138"/>
      <c r="K100" s="139"/>
      <c r="L100" s="145">
        <v>11</v>
      </c>
      <c r="M100" s="146">
        <v>24</v>
      </c>
      <c r="N100" s="146">
        <v>4</v>
      </c>
      <c r="O100" s="211">
        <f t="shared" si="1"/>
        <v>39</v>
      </c>
      <c r="P100" s="145">
        <v>33</v>
      </c>
      <c r="Q100" s="146">
        <v>3</v>
      </c>
      <c r="R100" s="141">
        <f t="shared" si="3"/>
        <v>36</v>
      </c>
      <c r="S100" s="192">
        <f t="shared" si="2"/>
        <v>75</v>
      </c>
      <c r="T100" s="77"/>
      <c r="U100" s="155"/>
      <c r="V100" s="92"/>
    </row>
    <row r="101" spans="1:22" ht="33">
      <c r="A101" s="86" t="s">
        <v>277</v>
      </c>
      <c r="B101" s="173" t="s">
        <v>39</v>
      </c>
      <c r="C101" s="184" t="s">
        <v>3</v>
      </c>
      <c r="D101" s="140"/>
      <c r="E101" s="138"/>
      <c r="F101" s="138"/>
      <c r="G101" s="138"/>
      <c r="H101" s="138"/>
      <c r="I101" s="138"/>
      <c r="J101" s="138"/>
      <c r="K101" s="139"/>
      <c r="L101" s="145">
        <v>76</v>
      </c>
      <c r="M101" s="146">
        <v>72</v>
      </c>
      <c r="N101" s="146">
        <v>14</v>
      </c>
      <c r="O101" s="211">
        <f t="shared" si="1"/>
        <v>162</v>
      </c>
      <c r="P101" s="145">
        <v>84</v>
      </c>
      <c r="Q101" s="146">
        <v>4</v>
      </c>
      <c r="R101" s="141">
        <f t="shared" si="3"/>
        <v>88</v>
      </c>
      <c r="S101" s="192">
        <f t="shared" si="2"/>
        <v>250</v>
      </c>
      <c r="T101" s="77"/>
      <c r="U101" s="155"/>
      <c r="V101" s="92"/>
    </row>
    <row r="102" spans="1:22" ht="33">
      <c r="A102" s="86" t="s">
        <v>278</v>
      </c>
      <c r="B102" s="173" t="s">
        <v>40</v>
      </c>
      <c r="C102" s="184" t="s">
        <v>3</v>
      </c>
      <c r="D102" s="140"/>
      <c r="E102" s="138"/>
      <c r="F102" s="138"/>
      <c r="G102" s="138"/>
      <c r="H102" s="138"/>
      <c r="I102" s="138"/>
      <c r="J102" s="138"/>
      <c r="K102" s="139"/>
      <c r="L102" s="145">
        <v>4</v>
      </c>
      <c r="M102" s="146">
        <v>8</v>
      </c>
      <c r="N102" s="146">
        <v>2</v>
      </c>
      <c r="O102" s="211">
        <f t="shared" si="1"/>
        <v>14</v>
      </c>
      <c r="P102" s="145">
        <v>4</v>
      </c>
      <c r="Q102" s="146">
        <v>0</v>
      </c>
      <c r="R102" s="141">
        <f t="shared" si="3"/>
        <v>4</v>
      </c>
      <c r="S102" s="192">
        <f t="shared" si="2"/>
        <v>18</v>
      </c>
      <c r="T102" s="77"/>
      <c r="U102" s="155"/>
      <c r="V102" s="92"/>
    </row>
    <row r="103" spans="1:22" ht="49.5">
      <c r="A103" s="86" t="s">
        <v>279</v>
      </c>
      <c r="B103" s="173" t="s">
        <v>41</v>
      </c>
      <c r="C103" s="184" t="s">
        <v>3</v>
      </c>
      <c r="D103" s="140"/>
      <c r="E103" s="138"/>
      <c r="F103" s="138"/>
      <c r="G103" s="138"/>
      <c r="H103" s="138"/>
      <c r="I103" s="138"/>
      <c r="J103" s="138"/>
      <c r="K103" s="139"/>
      <c r="L103" s="145">
        <v>8</v>
      </c>
      <c r="M103" s="146">
        <v>8</v>
      </c>
      <c r="N103" s="146">
        <v>2</v>
      </c>
      <c r="O103" s="211">
        <f t="shared" si="1"/>
        <v>18</v>
      </c>
      <c r="P103" s="145">
        <v>12</v>
      </c>
      <c r="Q103" s="146">
        <v>1</v>
      </c>
      <c r="R103" s="141">
        <f t="shared" si="3"/>
        <v>13</v>
      </c>
      <c r="S103" s="192">
        <f t="shared" si="2"/>
        <v>31</v>
      </c>
      <c r="T103" s="77"/>
      <c r="U103" s="155"/>
      <c r="V103" s="92"/>
    </row>
    <row r="104" spans="1:22" ht="33">
      <c r="A104" s="86" t="s">
        <v>280</v>
      </c>
      <c r="B104" s="173" t="s">
        <v>42</v>
      </c>
      <c r="C104" s="184" t="s">
        <v>3</v>
      </c>
      <c r="D104" s="140"/>
      <c r="E104" s="138"/>
      <c r="F104" s="138"/>
      <c r="G104" s="138"/>
      <c r="H104" s="138"/>
      <c r="I104" s="138"/>
      <c r="J104" s="138"/>
      <c r="K104" s="139"/>
      <c r="L104" s="145">
        <v>39</v>
      </c>
      <c r="M104" s="146">
        <v>32</v>
      </c>
      <c r="N104" s="146">
        <v>5</v>
      </c>
      <c r="O104" s="211">
        <f t="shared" si="1"/>
        <v>76</v>
      </c>
      <c r="P104" s="145">
        <v>38</v>
      </c>
      <c r="Q104" s="146">
        <v>4</v>
      </c>
      <c r="R104" s="141">
        <f t="shared" si="3"/>
        <v>42</v>
      </c>
      <c r="S104" s="192">
        <f t="shared" si="2"/>
        <v>118</v>
      </c>
      <c r="T104" s="77"/>
      <c r="U104" s="155"/>
      <c r="V104" s="92"/>
    </row>
    <row r="105" spans="1:22" ht="49.5">
      <c r="A105" s="86" t="s">
        <v>281</v>
      </c>
      <c r="B105" s="173" t="s">
        <v>156</v>
      </c>
      <c r="C105" s="184" t="s">
        <v>3</v>
      </c>
      <c r="D105" s="140"/>
      <c r="E105" s="138"/>
      <c r="F105" s="138"/>
      <c r="G105" s="138"/>
      <c r="H105" s="138"/>
      <c r="I105" s="138"/>
      <c r="J105" s="138"/>
      <c r="K105" s="139"/>
      <c r="L105" s="145">
        <v>2</v>
      </c>
      <c r="M105" s="146">
        <v>2</v>
      </c>
      <c r="N105" s="146">
        <v>2</v>
      </c>
      <c r="O105" s="211">
        <f t="shared" si="1"/>
        <v>6</v>
      </c>
      <c r="P105" s="145">
        <v>6</v>
      </c>
      <c r="Q105" s="146">
        <v>1</v>
      </c>
      <c r="R105" s="141">
        <f t="shared" si="3"/>
        <v>7</v>
      </c>
      <c r="S105" s="192">
        <f t="shared" si="2"/>
        <v>13</v>
      </c>
      <c r="T105" s="77"/>
      <c r="U105" s="155"/>
      <c r="V105" s="92"/>
    </row>
    <row r="106" spans="1:22" ht="33">
      <c r="A106" s="86" t="s">
        <v>282</v>
      </c>
      <c r="B106" s="173" t="s">
        <v>43</v>
      </c>
      <c r="C106" s="184" t="s">
        <v>3</v>
      </c>
      <c r="D106" s="140"/>
      <c r="E106" s="138"/>
      <c r="F106" s="138"/>
      <c r="G106" s="138"/>
      <c r="H106" s="138"/>
      <c r="I106" s="138"/>
      <c r="J106" s="138"/>
      <c r="K106" s="139"/>
      <c r="L106" s="145">
        <v>98</v>
      </c>
      <c r="M106" s="146">
        <v>120</v>
      </c>
      <c r="N106" s="146">
        <v>16</v>
      </c>
      <c r="O106" s="211">
        <f t="shared" si="1"/>
        <v>234</v>
      </c>
      <c r="P106" s="145">
        <v>166</v>
      </c>
      <c r="Q106" s="146">
        <v>17</v>
      </c>
      <c r="R106" s="141">
        <f t="shared" si="3"/>
        <v>183</v>
      </c>
      <c r="S106" s="192">
        <f t="shared" si="2"/>
        <v>417</v>
      </c>
      <c r="T106" s="77"/>
      <c r="U106" s="155"/>
      <c r="V106" s="92"/>
    </row>
    <row r="107" spans="1:22" ht="33">
      <c r="A107" s="86" t="s">
        <v>283</v>
      </c>
      <c r="B107" s="173" t="s">
        <v>44</v>
      </c>
      <c r="C107" s="184" t="s">
        <v>3</v>
      </c>
      <c r="D107" s="140"/>
      <c r="E107" s="138"/>
      <c r="F107" s="138"/>
      <c r="G107" s="138"/>
      <c r="H107" s="138"/>
      <c r="I107" s="138"/>
      <c r="J107" s="138"/>
      <c r="K107" s="139"/>
      <c r="L107" s="145">
        <v>8</v>
      </c>
      <c r="M107" s="146">
        <v>40</v>
      </c>
      <c r="N107" s="146">
        <v>6</v>
      </c>
      <c r="O107" s="211">
        <f t="shared" si="1"/>
        <v>54</v>
      </c>
      <c r="P107" s="145">
        <v>60</v>
      </c>
      <c r="Q107" s="146">
        <v>6</v>
      </c>
      <c r="R107" s="141">
        <f t="shared" si="3"/>
        <v>66</v>
      </c>
      <c r="S107" s="192">
        <f t="shared" si="2"/>
        <v>120</v>
      </c>
      <c r="T107" s="77"/>
      <c r="U107" s="155"/>
      <c r="V107" s="92"/>
    </row>
    <row r="108" spans="1:22" ht="16.5">
      <c r="A108" s="86" t="s">
        <v>284</v>
      </c>
      <c r="B108" s="173" t="s">
        <v>45</v>
      </c>
      <c r="C108" s="184" t="s">
        <v>3</v>
      </c>
      <c r="D108" s="99"/>
      <c r="E108" s="97"/>
      <c r="F108" s="97"/>
      <c r="G108" s="97"/>
      <c r="H108" s="97"/>
      <c r="I108" s="97"/>
      <c r="J108" s="97"/>
      <c r="K108" s="98"/>
      <c r="L108" s="145">
        <v>60</v>
      </c>
      <c r="M108" s="146">
        <v>100</v>
      </c>
      <c r="N108" s="146">
        <v>16</v>
      </c>
      <c r="O108" s="211">
        <f t="shared" si="1"/>
        <v>176</v>
      </c>
      <c r="P108" s="145"/>
      <c r="Q108" s="146"/>
      <c r="R108" s="141"/>
      <c r="S108" s="192">
        <f t="shared" si="2"/>
        <v>176</v>
      </c>
      <c r="T108" s="77"/>
      <c r="U108" s="155"/>
      <c r="V108" s="92"/>
    </row>
    <row r="109" spans="1:22" ht="16.5">
      <c r="A109" s="86" t="s">
        <v>285</v>
      </c>
      <c r="B109" s="173" t="s">
        <v>46</v>
      </c>
      <c r="C109" s="184" t="s">
        <v>12</v>
      </c>
      <c r="D109" s="99"/>
      <c r="E109" s="97"/>
      <c r="F109" s="97"/>
      <c r="G109" s="97"/>
      <c r="H109" s="97"/>
      <c r="I109" s="97"/>
      <c r="J109" s="97"/>
      <c r="K109" s="98"/>
      <c r="L109" s="147">
        <v>400</v>
      </c>
      <c r="M109" s="134">
        <v>300</v>
      </c>
      <c r="N109" s="134"/>
      <c r="O109" s="210">
        <f t="shared" si="1"/>
        <v>700</v>
      </c>
      <c r="P109" s="147"/>
      <c r="Q109" s="134"/>
      <c r="R109" s="137"/>
      <c r="S109" s="191">
        <f t="shared" si="2"/>
        <v>700</v>
      </c>
      <c r="T109" s="77"/>
      <c r="U109" s="154"/>
      <c r="V109" s="92"/>
    </row>
    <row r="110" spans="1:22" ht="16.5">
      <c r="A110" s="86" t="s">
        <v>286</v>
      </c>
      <c r="B110" s="173" t="s">
        <v>47</v>
      </c>
      <c r="C110" s="184" t="s">
        <v>12</v>
      </c>
      <c r="D110" s="99"/>
      <c r="E110" s="97"/>
      <c r="F110" s="97"/>
      <c r="G110" s="97"/>
      <c r="H110" s="97"/>
      <c r="I110" s="97"/>
      <c r="J110" s="97"/>
      <c r="K110" s="98"/>
      <c r="L110" s="147">
        <v>400</v>
      </c>
      <c r="M110" s="134">
        <v>300</v>
      </c>
      <c r="N110" s="134"/>
      <c r="O110" s="210">
        <f t="shared" si="1"/>
        <v>700</v>
      </c>
      <c r="P110" s="147"/>
      <c r="Q110" s="134"/>
      <c r="R110" s="137"/>
      <c r="S110" s="191">
        <f t="shared" si="2"/>
        <v>700</v>
      </c>
      <c r="T110" s="77"/>
      <c r="U110" s="154"/>
      <c r="V110" s="92"/>
    </row>
    <row r="111" spans="1:22" ht="33">
      <c r="A111" s="86" t="s">
        <v>287</v>
      </c>
      <c r="B111" s="173" t="s">
        <v>48</v>
      </c>
      <c r="C111" s="184" t="s">
        <v>12</v>
      </c>
      <c r="D111" s="99"/>
      <c r="E111" s="97"/>
      <c r="F111" s="97"/>
      <c r="G111" s="97"/>
      <c r="H111" s="97"/>
      <c r="I111" s="97"/>
      <c r="J111" s="97"/>
      <c r="K111" s="98"/>
      <c r="L111" s="147">
        <v>20</v>
      </c>
      <c r="M111" s="134">
        <v>20</v>
      </c>
      <c r="N111" s="134">
        <v>4</v>
      </c>
      <c r="O111" s="210">
        <f t="shared" si="1"/>
        <v>44</v>
      </c>
      <c r="P111" s="147"/>
      <c r="Q111" s="134"/>
      <c r="R111" s="137"/>
      <c r="S111" s="191">
        <f t="shared" si="2"/>
        <v>44</v>
      </c>
      <c r="T111" s="77"/>
      <c r="U111" s="154"/>
      <c r="V111" s="92"/>
    </row>
    <row r="112" spans="1:22" ht="16.5">
      <c r="A112" s="86" t="s">
        <v>288</v>
      </c>
      <c r="B112" s="173" t="s">
        <v>49</v>
      </c>
      <c r="C112" s="184" t="s">
        <v>3</v>
      </c>
      <c r="D112" s="99"/>
      <c r="E112" s="97"/>
      <c r="F112" s="97"/>
      <c r="G112" s="97"/>
      <c r="H112" s="97"/>
      <c r="I112" s="97"/>
      <c r="J112" s="97"/>
      <c r="K112" s="98"/>
      <c r="L112" s="148">
        <v>4</v>
      </c>
      <c r="M112" s="149">
        <v>4</v>
      </c>
      <c r="N112" s="149">
        <v>1</v>
      </c>
      <c r="O112" s="214">
        <f t="shared" si="1"/>
        <v>9</v>
      </c>
      <c r="P112" s="148"/>
      <c r="Q112" s="149"/>
      <c r="R112" s="203"/>
      <c r="S112" s="219">
        <f t="shared" si="2"/>
        <v>9</v>
      </c>
      <c r="T112" s="77"/>
      <c r="U112" s="158"/>
      <c r="V112" s="92"/>
    </row>
    <row r="113" spans="1:22" s="35" customFormat="1" ht="16.5">
      <c r="A113" s="85" t="s">
        <v>172</v>
      </c>
      <c r="B113" s="171" t="s">
        <v>289</v>
      </c>
      <c r="C113" s="186"/>
      <c r="D113" s="195"/>
      <c r="E113" s="107"/>
      <c r="F113" s="107"/>
      <c r="G113" s="107"/>
      <c r="H113" s="107"/>
      <c r="I113" s="107"/>
      <c r="J113" s="107"/>
      <c r="K113" s="98"/>
      <c r="L113" s="150"/>
      <c r="M113" s="151"/>
      <c r="N113" s="151"/>
      <c r="O113" s="212"/>
      <c r="P113" s="150"/>
      <c r="Q113" s="151"/>
      <c r="R113" s="100"/>
      <c r="S113" s="193"/>
      <c r="T113" s="87"/>
      <c r="U113" s="156"/>
      <c r="V113" s="92"/>
    </row>
    <row r="114" spans="1:22" ht="42.75">
      <c r="A114" s="85" t="s">
        <v>160</v>
      </c>
      <c r="B114" s="171" t="s">
        <v>290</v>
      </c>
      <c r="C114" s="182"/>
      <c r="D114" s="99"/>
      <c r="E114" s="97"/>
      <c r="F114" s="97"/>
      <c r="G114" s="97"/>
      <c r="H114" s="97"/>
      <c r="I114" s="97"/>
      <c r="J114" s="97"/>
      <c r="K114" s="98"/>
      <c r="L114" s="99"/>
      <c r="M114" s="97"/>
      <c r="N114" s="97"/>
      <c r="O114" s="212"/>
      <c r="P114" s="99"/>
      <c r="Q114" s="97"/>
      <c r="R114" s="100"/>
      <c r="S114" s="193"/>
      <c r="T114" s="77"/>
      <c r="U114" s="156"/>
      <c r="V114" s="92"/>
    </row>
    <row r="115" spans="1:22" ht="16.5">
      <c r="A115" s="86" t="s">
        <v>291</v>
      </c>
      <c r="B115" s="172" t="s">
        <v>34</v>
      </c>
      <c r="C115" s="182" t="s">
        <v>4</v>
      </c>
      <c r="D115" s="136">
        <v>0.5</v>
      </c>
      <c r="E115" s="133">
        <v>0.5</v>
      </c>
      <c r="F115" s="133">
        <v>0.5</v>
      </c>
      <c r="G115" s="133">
        <v>0.5</v>
      </c>
      <c r="H115" s="133">
        <v>0.5</v>
      </c>
      <c r="I115" s="133">
        <v>0.5</v>
      </c>
      <c r="J115" s="133">
        <v>0</v>
      </c>
      <c r="K115" s="135">
        <f>J115+I115+H115+G115+F115+E115+D115</f>
        <v>3</v>
      </c>
      <c r="L115" s="136"/>
      <c r="M115" s="133"/>
      <c r="N115" s="133"/>
      <c r="O115" s="210"/>
      <c r="P115" s="136"/>
      <c r="Q115" s="133"/>
      <c r="R115" s="137"/>
      <c r="S115" s="191">
        <f t="shared" si="2"/>
        <v>3</v>
      </c>
      <c r="T115" s="77"/>
      <c r="U115" s="154"/>
      <c r="V115" s="92"/>
    </row>
    <row r="116" spans="1:22" ht="33.75" thickBot="1">
      <c r="A116" s="86" t="s">
        <v>292</v>
      </c>
      <c r="B116" s="175" t="s">
        <v>35</v>
      </c>
      <c r="C116" s="182" t="s">
        <v>3</v>
      </c>
      <c r="D116" s="140">
        <v>10</v>
      </c>
      <c r="E116" s="138">
        <v>6</v>
      </c>
      <c r="F116" s="138">
        <v>6</v>
      </c>
      <c r="G116" s="138">
        <v>6</v>
      </c>
      <c r="H116" s="138">
        <v>6</v>
      </c>
      <c r="I116" s="138">
        <v>6</v>
      </c>
      <c r="J116" s="138">
        <v>0</v>
      </c>
      <c r="K116" s="139">
        <f>J116+I116+H116+G116+F116+E116+D116</f>
        <v>40</v>
      </c>
      <c r="L116" s="140"/>
      <c r="M116" s="138"/>
      <c r="N116" s="138"/>
      <c r="O116" s="211"/>
      <c r="P116" s="140"/>
      <c r="Q116" s="138"/>
      <c r="R116" s="141"/>
      <c r="S116" s="192">
        <f t="shared" si="2"/>
        <v>40</v>
      </c>
      <c r="T116" s="77"/>
      <c r="U116" s="155"/>
      <c r="V116" s="92"/>
    </row>
    <row r="117" spans="1:22" ht="16.5">
      <c r="A117" s="85" t="s">
        <v>293</v>
      </c>
      <c r="B117" s="171" t="s">
        <v>294</v>
      </c>
      <c r="C117" s="182"/>
      <c r="D117" s="99"/>
      <c r="E117" s="97"/>
      <c r="F117" s="97"/>
      <c r="G117" s="97"/>
      <c r="H117" s="97"/>
      <c r="I117" s="97"/>
      <c r="J117" s="97"/>
      <c r="K117" s="98"/>
      <c r="L117" s="99"/>
      <c r="M117" s="97"/>
      <c r="N117" s="97"/>
      <c r="O117" s="212"/>
      <c r="P117" s="99"/>
      <c r="Q117" s="97"/>
      <c r="R117" s="100"/>
      <c r="S117" s="193"/>
      <c r="T117" s="77"/>
      <c r="U117" s="156"/>
      <c r="V117" s="92"/>
    </row>
    <row r="118" spans="1:22" ht="49.5">
      <c r="A118" s="86" t="s">
        <v>295</v>
      </c>
      <c r="B118" s="172" t="s">
        <v>296</v>
      </c>
      <c r="C118" s="182" t="s">
        <v>3</v>
      </c>
      <c r="D118" s="140">
        <v>10</v>
      </c>
      <c r="E118" s="138">
        <v>10</v>
      </c>
      <c r="F118" s="138"/>
      <c r="G118" s="138">
        <v>10</v>
      </c>
      <c r="H118" s="138"/>
      <c r="I118" s="138"/>
      <c r="J118" s="138">
        <v>5</v>
      </c>
      <c r="K118" s="139">
        <f>J118+I118+H118+G118+F118+E118+D118</f>
        <v>35</v>
      </c>
      <c r="L118" s="140"/>
      <c r="M118" s="138"/>
      <c r="N118" s="138"/>
      <c r="O118" s="211"/>
      <c r="P118" s="140"/>
      <c r="Q118" s="138"/>
      <c r="R118" s="141"/>
      <c r="S118" s="192">
        <f t="shared" si="2"/>
        <v>35</v>
      </c>
      <c r="T118" s="77"/>
      <c r="U118" s="155"/>
      <c r="V118" s="92"/>
    </row>
    <row r="119" spans="1:22" ht="66">
      <c r="A119" s="88" t="s">
        <v>297</v>
      </c>
      <c r="B119" s="176" t="s">
        <v>298</v>
      </c>
      <c r="C119" s="182" t="s">
        <v>3</v>
      </c>
      <c r="D119" s="140">
        <v>10</v>
      </c>
      <c r="E119" s="138">
        <v>5</v>
      </c>
      <c r="F119" s="138"/>
      <c r="G119" s="138">
        <v>5</v>
      </c>
      <c r="H119" s="138">
        <v>3</v>
      </c>
      <c r="I119" s="138"/>
      <c r="J119" s="138">
        <v>2</v>
      </c>
      <c r="K119" s="139">
        <f>J119+I119+H119+G119+F119+E119+D119</f>
        <v>25</v>
      </c>
      <c r="L119" s="140"/>
      <c r="M119" s="138"/>
      <c r="N119" s="138"/>
      <c r="O119" s="211"/>
      <c r="P119" s="140"/>
      <c r="Q119" s="138"/>
      <c r="R119" s="141"/>
      <c r="S119" s="192">
        <f t="shared" si="2"/>
        <v>25</v>
      </c>
      <c r="T119" s="77"/>
      <c r="U119" s="155"/>
      <c r="V119" s="92"/>
    </row>
    <row r="120" spans="1:22" ht="16.5">
      <c r="A120" s="163">
        <v>7</v>
      </c>
      <c r="B120" s="171" t="s">
        <v>394</v>
      </c>
      <c r="C120" s="187"/>
      <c r="D120" s="196"/>
      <c r="E120" s="108"/>
      <c r="F120" s="108"/>
      <c r="G120" s="108"/>
      <c r="H120" s="108"/>
      <c r="I120" s="108"/>
      <c r="J120" s="108"/>
      <c r="K120" s="98"/>
      <c r="L120" s="196"/>
      <c r="M120" s="108"/>
      <c r="N120" s="108"/>
      <c r="O120" s="212"/>
      <c r="P120" s="196"/>
      <c r="Q120" s="108"/>
      <c r="R120" s="100"/>
      <c r="S120" s="193"/>
      <c r="T120" s="77"/>
      <c r="U120" s="156"/>
      <c r="V120" s="92"/>
    </row>
    <row r="121" spans="1:22" ht="33">
      <c r="A121" s="164">
        <v>7.1</v>
      </c>
      <c r="B121" s="177" t="s">
        <v>395</v>
      </c>
      <c r="C121" s="187" t="s">
        <v>4</v>
      </c>
      <c r="D121" s="197"/>
      <c r="E121" s="144"/>
      <c r="F121" s="144"/>
      <c r="G121" s="144"/>
      <c r="H121" s="144"/>
      <c r="I121" s="144"/>
      <c r="J121" s="144"/>
      <c r="K121" s="135"/>
      <c r="L121" s="204">
        <v>4.2</v>
      </c>
      <c r="M121" s="144"/>
      <c r="N121" s="144"/>
      <c r="O121" s="210">
        <f t="shared" si="1"/>
        <v>4.2</v>
      </c>
      <c r="P121" s="197"/>
      <c r="Q121" s="144"/>
      <c r="R121" s="137"/>
      <c r="S121" s="191">
        <f t="shared" si="2"/>
        <v>4.2</v>
      </c>
      <c r="T121" s="77"/>
      <c r="U121" s="154"/>
      <c r="V121" s="92"/>
    </row>
    <row r="122" spans="1:22" ht="33">
      <c r="A122" s="164">
        <v>7.2</v>
      </c>
      <c r="B122" s="177" t="s">
        <v>396</v>
      </c>
      <c r="C122" s="187" t="s">
        <v>3</v>
      </c>
      <c r="D122" s="196"/>
      <c r="E122" s="108"/>
      <c r="F122" s="108"/>
      <c r="G122" s="108"/>
      <c r="H122" s="108"/>
      <c r="I122" s="108"/>
      <c r="J122" s="108"/>
      <c r="K122" s="98"/>
      <c r="L122" s="205">
        <v>14</v>
      </c>
      <c r="M122" s="89"/>
      <c r="N122" s="89"/>
      <c r="O122" s="211">
        <f t="shared" si="1"/>
        <v>14</v>
      </c>
      <c r="P122" s="221"/>
      <c r="Q122" s="89"/>
      <c r="R122" s="141"/>
      <c r="S122" s="192">
        <f t="shared" si="2"/>
        <v>14</v>
      </c>
      <c r="T122" s="77"/>
      <c r="U122" s="155"/>
      <c r="V122" s="92"/>
    </row>
    <row r="123" spans="1:22" ht="49.5">
      <c r="A123" s="164">
        <v>7.3</v>
      </c>
      <c r="B123" s="177" t="s">
        <v>397</v>
      </c>
      <c r="C123" s="187" t="s">
        <v>3</v>
      </c>
      <c r="D123" s="196"/>
      <c r="E123" s="108"/>
      <c r="F123" s="108"/>
      <c r="G123" s="108"/>
      <c r="H123" s="108"/>
      <c r="I123" s="108"/>
      <c r="J123" s="108"/>
      <c r="K123" s="98"/>
      <c r="L123" s="205">
        <v>7</v>
      </c>
      <c r="M123" s="89"/>
      <c r="N123" s="89"/>
      <c r="O123" s="211">
        <f t="shared" si="1"/>
        <v>7</v>
      </c>
      <c r="P123" s="221"/>
      <c r="Q123" s="89"/>
      <c r="R123" s="141"/>
      <c r="S123" s="192">
        <f t="shared" si="2"/>
        <v>7</v>
      </c>
      <c r="T123" s="77"/>
      <c r="U123" s="155"/>
      <c r="V123" s="92"/>
    </row>
    <row r="124" spans="1:22" ht="49.5">
      <c r="A124" s="164">
        <v>7.4</v>
      </c>
      <c r="B124" s="177" t="s">
        <v>398</v>
      </c>
      <c r="C124" s="187" t="s">
        <v>3</v>
      </c>
      <c r="D124" s="196"/>
      <c r="E124" s="108"/>
      <c r="F124" s="108"/>
      <c r="G124" s="108"/>
      <c r="H124" s="108"/>
      <c r="I124" s="108"/>
      <c r="J124" s="108"/>
      <c r="K124" s="98"/>
      <c r="L124" s="205">
        <v>12</v>
      </c>
      <c r="M124" s="89"/>
      <c r="N124" s="89"/>
      <c r="O124" s="211">
        <f t="shared" si="1"/>
        <v>12</v>
      </c>
      <c r="P124" s="221"/>
      <c r="Q124" s="89"/>
      <c r="R124" s="141"/>
      <c r="S124" s="192">
        <f t="shared" si="2"/>
        <v>12</v>
      </c>
      <c r="T124" s="77"/>
      <c r="U124" s="155"/>
      <c r="V124" s="92"/>
    </row>
    <row r="125" spans="1:22" ht="82.5">
      <c r="A125" s="164">
        <v>7.5</v>
      </c>
      <c r="B125" s="177" t="s">
        <v>399</v>
      </c>
      <c r="C125" s="187" t="s">
        <v>3</v>
      </c>
      <c r="D125" s="196"/>
      <c r="E125" s="108"/>
      <c r="F125" s="108"/>
      <c r="G125" s="108"/>
      <c r="H125" s="108"/>
      <c r="I125" s="108"/>
      <c r="J125" s="108"/>
      <c r="K125" s="98"/>
      <c r="L125" s="205">
        <v>400</v>
      </c>
      <c r="M125" s="89"/>
      <c r="N125" s="89"/>
      <c r="O125" s="211">
        <f t="shared" si="1"/>
        <v>400</v>
      </c>
      <c r="P125" s="221"/>
      <c r="Q125" s="89"/>
      <c r="R125" s="141"/>
      <c r="S125" s="192">
        <f t="shared" si="2"/>
        <v>400</v>
      </c>
      <c r="T125" s="91"/>
      <c r="U125" s="155"/>
      <c r="V125" s="92"/>
    </row>
    <row r="126" spans="1:22" ht="82.5">
      <c r="A126" s="164">
        <v>7.6</v>
      </c>
      <c r="B126" s="177" t="s">
        <v>400</v>
      </c>
      <c r="C126" s="187" t="s">
        <v>13</v>
      </c>
      <c r="D126" s="196"/>
      <c r="E126" s="108"/>
      <c r="F126" s="108"/>
      <c r="G126" s="108"/>
      <c r="H126" s="108"/>
      <c r="I126" s="108"/>
      <c r="J126" s="108"/>
      <c r="K126" s="98"/>
      <c r="L126" s="204">
        <v>5</v>
      </c>
      <c r="M126" s="144"/>
      <c r="N126" s="144"/>
      <c r="O126" s="210">
        <f t="shared" si="1"/>
        <v>5</v>
      </c>
      <c r="P126" s="197"/>
      <c r="Q126" s="144"/>
      <c r="R126" s="137"/>
      <c r="S126" s="191">
        <f t="shared" si="2"/>
        <v>5</v>
      </c>
      <c r="T126" s="77"/>
      <c r="U126" s="154"/>
      <c r="V126" s="92"/>
    </row>
    <row r="127" spans="1:22" ht="66">
      <c r="A127" s="164">
        <v>7.7</v>
      </c>
      <c r="B127" s="177" t="s">
        <v>401</v>
      </c>
      <c r="C127" s="187" t="s">
        <v>13</v>
      </c>
      <c r="D127" s="196"/>
      <c r="E127" s="108"/>
      <c r="F127" s="108"/>
      <c r="G127" s="108"/>
      <c r="H127" s="108"/>
      <c r="I127" s="108"/>
      <c r="J127" s="108"/>
      <c r="K127" s="98"/>
      <c r="L127" s="204">
        <v>2</v>
      </c>
      <c r="M127" s="152"/>
      <c r="N127" s="152"/>
      <c r="O127" s="210">
        <f t="shared" si="1"/>
        <v>2</v>
      </c>
      <c r="P127" s="204"/>
      <c r="Q127" s="152"/>
      <c r="R127" s="137"/>
      <c r="S127" s="191">
        <f t="shared" si="2"/>
        <v>2</v>
      </c>
      <c r="T127" s="77"/>
      <c r="U127" s="154"/>
      <c r="V127" s="92"/>
    </row>
    <row r="128" spans="1:22" ht="16.5">
      <c r="A128" s="164">
        <v>7.8</v>
      </c>
      <c r="B128" s="177" t="s">
        <v>402</v>
      </c>
      <c r="C128" s="187" t="s">
        <v>22</v>
      </c>
      <c r="D128" s="197"/>
      <c r="E128" s="144"/>
      <c r="F128" s="144"/>
      <c r="G128" s="144"/>
      <c r="H128" s="144"/>
      <c r="I128" s="144"/>
      <c r="J128" s="144"/>
      <c r="K128" s="135"/>
      <c r="L128" s="204">
        <v>1000</v>
      </c>
      <c r="M128" s="152"/>
      <c r="N128" s="152"/>
      <c r="O128" s="210">
        <f t="shared" si="1"/>
        <v>1000</v>
      </c>
      <c r="P128" s="204"/>
      <c r="Q128" s="152"/>
      <c r="R128" s="137"/>
      <c r="S128" s="191">
        <f t="shared" si="2"/>
        <v>1000</v>
      </c>
      <c r="T128" s="77"/>
      <c r="U128" s="154"/>
      <c r="V128" s="92"/>
    </row>
    <row r="129" spans="1:22" ht="33">
      <c r="A129" s="164">
        <v>7.9</v>
      </c>
      <c r="B129" s="177" t="s">
        <v>403</v>
      </c>
      <c r="C129" s="187" t="s">
        <v>4</v>
      </c>
      <c r="D129" s="197"/>
      <c r="E129" s="144"/>
      <c r="F129" s="144"/>
      <c r="G129" s="144"/>
      <c r="H129" s="144"/>
      <c r="I129" s="144"/>
      <c r="J129" s="144"/>
      <c r="K129" s="135"/>
      <c r="L129" s="204">
        <v>1.2</v>
      </c>
      <c r="M129" s="152"/>
      <c r="N129" s="152"/>
      <c r="O129" s="210">
        <f t="shared" si="1"/>
        <v>1.2</v>
      </c>
      <c r="P129" s="204"/>
      <c r="Q129" s="152"/>
      <c r="R129" s="137"/>
      <c r="S129" s="191">
        <f t="shared" si="2"/>
        <v>1.2</v>
      </c>
      <c r="T129" s="77"/>
      <c r="U129" s="154"/>
      <c r="V129" s="92"/>
    </row>
    <row r="130" spans="1:22" ht="33">
      <c r="A130" s="164">
        <v>8.00000000000001</v>
      </c>
      <c r="B130" s="177" t="s">
        <v>404</v>
      </c>
      <c r="C130" s="187" t="s">
        <v>12</v>
      </c>
      <c r="D130" s="197"/>
      <c r="E130" s="144"/>
      <c r="F130" s="144"/>
      <c r="G130" s="144"/>
      <c r="H130" s="144"/>
      <c r="I130" s="144"/>
      <c r="J130" s="144"/>
      <c r="K130" s="135"/>
      <c r="L130" s="204">
        <v>120</v>
      </c>
      <c r="M130" s="152"/>
      <c r="N130" s="152"/>
      <c r="O130" s="210">
        <f t="shared" si="1"/>
        <v>120</v>
      </c>
      <c r="P130" s="204"/>
      <c r="Q130" s="152"/>
      <c r="R130" s="137"/>
      <c r="S130" s="191">
        <f t="shared" si="2"/>
        <v>120</v>
      </c>
      <c r="T130" s="77"/>
      <c r="U130" s="154"/>
      <c r="V130" s="92"/>
    </row>
    <row r="131" spans="1:22" ht="16.5">
      <c r="A131" s="164">
        <v>8.10000000000001</v>
      </c>
      <c r="B131" s="177" t="s">
        <v>405</v>
      </c>
      <c r="C131" s="187" t="s">
        <v>12</v>
      </c>
      <c r="D131" s="197"/>
      <c r="E131" s="144"/>
      <c r="F131" s="144"/>
      <c r="G131" s="144"/>
      <c r="H131" s="144"/>
      <c r="I131" s="144"/>
      <c r="J131" s="144"/>
      <c r="K131" s="135"/>
      <c r="L131" s="204">
        <v>600</v>
      </c>
      <c r="M131" s="152"/>
      <c r="N131" s="152"/>
      <c r="O131" s="210">
        <f t="shared" si="1"/>
        <v>600</v>
      </c>
      <c r="P131" s="204"/>
      <c r="Q131" s="152"/>
      <c r="R131" s="137"/>
      <c r="S131" s="191">
        <f t="shared" si="2"/>
        <v>600</v>
      </c>
      <c r="T131" s="77"/>
      <c r="U131" s="154"/>
      <c r="V131" s="92"/>
    </row>
    <row r="132" spans="1:22" ht="17.25" thickBot="1">
      <c r="A132" s="165">
        <v>8.20000000000001</v>
      </c>
      <c r="B132" s="178" t="s">
        <v>406</v>
      </c>
      <c r="C132" s="188" t="s">
        <v>3</v>
      </c>
      <c r="D132" s="198"/>
      <c r="E132" s="166"/>
      <c r="F132" s="166"/>
      <c r="G132" s="166"/>
      <c r="H132" s="166"/>
      <c r="I132" s="166"/>
      <c r="J132" s="166"/>
      <c r="K132" s="167"/>
      <c r="L132" s="206">
        <v>2</v>
      </c>
      <c r="M132" s="168"/>
      <c r="N132" s="168"/>
      <c r="O132" s="215">
        <f t="shared" si="1"/>
        <v>2</v>
      </c>
      <c r="P132" s="206"/>
      <c r="Q132" s="168"/>
      <c r="R132" s="143"/>
      <c r="S132" s="220">
        <f t="shared" si="2"/>
        <v>2</v>
      </c>
      <c r="T132" s="77"/>
      <c r="U132" s="155"/>
      <c r="V132" s="92"/>
    </row>
    <row r="133" spans="1:22" ht="15">
      <c r="A133" s="77"/>
      <c r="B133" s="90"/>
      <c r="C133" s="77"/>
      <c r="D133" s="77"/>
      <c r="E133" s="77"/>
      <c r="F133" s="77"/>
      <c r="G133" s="77"/>
      <c r="H133" s="77"/>
      <c r="I133" s="77"/>
      <c r="J133" s="91"/>
      <c r="K133" s="91"/>
      <c r="L133" s="77"/>
      <c r="M133" s="77"/>
      <c r="N133" s="77"/>
      <c r="O133" s="77"/>
      <c r="P133" s="77"/>
      <c r="Q133" s="77"/>
      <c r="R133" s="77"/>
      <c r="S133" s="77"/>
      <c r="T133" s="77"/>
      <c r="V133" s="92"/>
    </row>
    <row r="134" spans="1:20" ht="15">
      <c r="A134" s="77"/>
      <c r="B134" s="90"/>
      <c r="C134" s="77"/>
      <c r="D134" s="77"/>
      <c r="E134" s="77"/>
      <c r="F134" s="77"/>
      <c r="G134" s="77"/>
      <c r="H134" s="77"/>
      <c r="I134" s="77"/>
      <c r="J134" s="91"/>
      <c r="K134" s="91"/>
      <c r="L134" s="77"/>
      <c r="M134" s="77"/>
      <c r="N134" s="77"/>
      <c r="O134" s="77"/>
      <c r="P134" s="77"/>
      <c r="Q134" s="77"/>
      <c r="R134" s="77"/>
      <c r="S134" s="77"/>
      <c r="T134" s="77"/>
    </row>
    <row r="135" spans="1:20" ht="15">
      <c r="A135" s="77"/>
      <c r="B135" s="90"/>
      <c r="C135" s="77"/>
      <c r="D135" s="77"/>
      <c r="E135" s="77"/>
      <c r="F135" s="77"/>
      <c r="G135" s="77"/>
      <c r="H135" s="77"/>
      <c r="I135" s="77"/>
      <c r="J135" s="91"/>
      <c r="K135" s="91"/>
      <c r="L135" s="77"/>
      <c r="M135" s="77"/>
      <c r="N135" s="77"/>
      <c r="O135" s="77"/>
      <c r="P135" s="77"/>
      <c r="Q135" s="77"/>
      <c r="R135" s="77"/>
      <c r="S135" s="77"/>
      <c r="T135" s="77"/>
    </row>
    <row r="136" spans="1:20" ht="15">
      <c r="A136" s="77"/>
      <c r="B136" s="90"/>
      <c r="C136" s="77"/>
      <c r="D136" s="77"/>
      <c r="E136" s="77"/>
      <c r="F136" s="77"/>
      <c r="G136" s="77"/>
      <c r="H136" s="77"/>
      <c r="I136" s="77"/>
      <c r="J136" s="91"/>
      <c r="K136" s="91"/>
      <c r="L136" s="77"/>
      <c r="M136" s="77"/>
      <c r="N136" s="77"/>
      <c r="O136" s="77"/>
      <c r="P136" s="77"/>
      <c r="Q136" s="77"/>
      <c r="R136" s="77"/>
      <c r="S136" s="77"/>
      <c r="T136" s="77"/>
    </row>
    <row r="137" spans="1:20" ht="15">
      <c r="A137" s="77"/>
      <c r="B137" s="90"/>
      <c r="C137" s="77"/>
      <c r="D137" s="77"/>
      <c r="E137" s="77"/>
      <c r="F137" s="77"/>
      <c r="G137" s="77"/>
      <c r="H137" s="77"/>
      <c r="I137" s="77"/>
      <c r="J137" s="91"/>
      <c r="K137" s="91"/>
      <c r="L137" s="77"/>
      <c r="M137" s="77"/>
      <c r="N137" s="77"/>
      <c r="O137" s="77"/>
      <c r="P137" s="77"/>
      <c r="Q137" s="77"/>
      <c r="R137" s="77"/>
      <c r="S137" s="77"/>
      <c r="T137" s="77"/>
    </row>
    <row r="138" spans="1:20" ht="15">
      <c r="A138" s="77"/>
      <c r="B138" s="90"/>
      <c r="C138" s="77"/>
      <c r="D138" s="77"/>
      <c r="E138" s="77"/>
      <c r="F138" s="77"/>
      <c r="G138" s="77"/>
      <c r="H138" s="77"/>
      <c r="I138" s="77"/>
      <c r="J138" s="91"/>
      <c r="K138" s="91"/>
      <c r="L138" s="77"/>
      <c r="M138" s="77"/>
      <c r="N138" s="77"/>
      <c r="O138" s="77"/>
      <c r="P138" s="77"/>
      <c r="Q138" s="77"/>
      <c r="R138" s="77"/>
      <c r="S138" s="77"/>
      <c r="T138" s="77"/>
    </row>
    <row r="139" spans="1:20" ht="15">
      <c r="A139" s="77"/>
      <c r="B139" s="90"/>
      <c r="C139" s="77"/>
      <c r="D139" s="77"/>
      <c r="E139" s="77"/>
      <c r="F139" s="77"/>
      <c r="G139" s="77"/>
      <c r="H139" s="77"/>
      <c r="I139" s="77"/>
      <c r="J139" s="91"/>
      <c r="K139" s="91"/>
      <c r="L139" s="77"/>
      <c r="M139" s="77"/>
      <c r="N139" s="77"/>
      <c r="O139" s="77"/>
      <c r="P139" s="77"/>
      <c r="Q139" s="77"/>
      <c r="R139" s="77"/>
      <c r="S139" s="77"/>
      <c r="T139" s="77"/>
    </row>
    <row r="140" spans="1:20" ht="15">
      <c r="A140" s="77"/>
      <c r="B140" s="90"/>
      <c r="C140" s="77"/>
      <c r="D140" s="77"/>
      <c r="E140" s="77"/>
      <c r="F140" s="77"/>
      <c r="G140" s="77"/>
      <c r="H140" s="77"/>
      <c r="I140" s="77"/>
      <c r="J140" s="91"/>
      <c r="K140" s="91"/>
      <c r="L140" s="77"/>
      <c r="M140" s="77"/>
      <c r="N140" s="77"/>
      <c r="O140" s="77"/>
      <c r="P140" s="77"/>
      <c r="Q140" s="77"/>
      <c r="R140" s="77"/>
      <c r="S140" s="77"/>
      <c r="T140" s="77"/>
    </row>
    <row r="141" spans="1:20" ht="15">
      <c r="A141" s="77"/>
      <c r="B141" s="90"/>
      <c r="C141" s="77"/>
      <c r="D141" s="77"/>
      <c r="E141" s="77"/>
      <c r="F141" s="77"/>
      <c r="G141" s="77"/>
      <c r="H141" s="77"/>
      <c r="I141" s="77"/>
      <c r="J141" s="91"/>
      <c r="K141" s="91"/>
      <c r="L141" s="77"/>
      <c r="M141" s="77"/>
      <c r="N141" s="77"/>
      <c r="O141" s="77"/>
      <c r="P141" s="77"/>
      <c r="Q141" s="77"/>
      <c r="R141" s="77"/>
      <c r="S141" s="77"/>
      <c r="T141" s="77"/>
    </row>
    <row r="142" spans="1:20" ht="15">
      <c r="A142" s="77"/>
      <c r="B142" s="90"/>
      <c r="C142" s="77"/>
      <c r="D142" s="77"/>
      <c r="E142" s="77"/>
      <c r="F142" s="77"/>
      <c r="G142" s="77"/>
      <c r="H142" s="77"/>
      <c r="I142" s="77"/>
      <c r="J142" s="91"/>
      <c r="K142" s="91"/>
      <c r="L142" s="77"/>
      <c r="M142" s="77"/>
      <c r="N142" s="77"/>
      <c r="O142" s="77"/>
      <c r="P142" s="77"/>
      <c r="Q142" s="77"/>
      <c r="R142" s="77"/>
      <c r="S142" s="77"/>
      <c r="T142" s="77"/>
    </row>
    <row r="143" spans="1:20" ht="15">
      <c r="A143" s="77"/>
      <c r="B143" s="90"/>
      <c r="C143" s="77"/>
      <c r="D143" s="77"/>
      <c r="E143" s="77"/>
      <c r="F143" s="77"/>
      <c r="G143" s="77"/>
      <c r="H143" s="77"/>
      <c r="I143" s="77"/>
      <c r="J143" s="91"/>
      <c r="K143" s="91"/>
      <c r="L143" s="77"/>
      <c r="M143" s="77"/>
      <c r="N143" s="77"/>
      <c r="O143" s="77"/>
      <c r="P143" s="77"/>
      <c r="Q143" s="77"/>
      <c r="R143" s="77"/>
      <c r="S143" s="77"/>
      <c r="T143" s="77"/>
    </row>
    <row r="144" spans="1:20" ht="15">
      <c r="A144" s="77"/>
      <c r="B144" s="90"/>
      <c r="C144" s="77"/>
      <c r="D144" s="77"/>
      <c r="E144" s="77"/>
      <c r="F144" s="77"/>
      <c r="G144" s="77"/>
      <c r="H144" s="77"/>
      <c r="I144" s="77"/>
      <c r="J144" s="91"/>
      <c r="K144" s="91"/>
      <c r="L144" s="77"/>
      <c r="M144" s="77"/>
      <c r="N144" s="77"/>
      <c r="O144" s="77"/>
      <c r="P144" s="77"/>
      <c r="Q144" s="77"/>
      <c r="R144" s="77"/>
      <c r="S144" s="77"/>
      <c r="T144" s="77"/>
    </row>
    <row r="145" spans="1:20" ht="15">
      <c r="A145" s="77"/>
      <c r="B145" s="90"/>
      <c r="C145" s="77"/>
      <c r="D145" s="77"/>
      <c r="E145" s="77"/>
      <c r="F145" s="77"/>
      <c r="G145" s="77"/>
      <c r="H145" s="77"/>
      <c r="I145" s="77"/>
      <c r="J145" s="91"/>
      <c r="K145" s="91"/>
      <c r="L145" s="77"/>
      <c r="M145" s="77"/>
      <c r="N145" s="77"/>
      <c r="O145" s="77"/>
      <c r="P145" s="77"/>
      <c r="Q145" s="77"/>
      <c r="R145" s="77"/>
      <c r="S145" s="77"/>
      <c r="T145" s="77"/>
    </row>
    <row r="146" spans="1:20" ht="15">
      <c r="A146" s="77"/>
      <c r="B146" s="90"/>
      <c r="C146" s="77"/>
      <c r="D146" s="77"/>
      <c r="E146" s="77"/>
      <c r="F146" s="77"/>
      <c r="G146" s="77"/>
      <c r="H146" s="77"/>
      <c r="I146" s="77"/>
      <c r="J146" s="91"/>
      <c r="K146" s="91"/>
      <c r="L146" s="77"/>
      <c r="M146" s="77"/>
      <c r="N146" s="77"/>
      <c r="O146" s="77"/>
      <c r="P146" s="77"/>
      <c r="Q146" s="77"/>
      <c r="R146" s="77"/>
      <c r="S146" s="77"/>
      <c r="T146" s="77"/>
    </row>
    <row r="147" spans="1:20" ht="15">
      <c r="A147" s="77"/>
      <c r="B147" s="90"/>
      <c r="C147" s="77"/>
      <c r="D147" s="77"/>
      <c r="E147" s="77"/>
      <c r="F147" s="77"/>
      <c r="G147" s="77"/>
      <c r="H147" s="77"/>
      <c r="I147" s="77"/>
      <c r="J147" s="91"/>
      <c r="K147" s="91"/>
      <c r="L147" s="77"/>
      <c r="M147" s="77"/>
      <c r="N147" s="77"/>
      <c r="O147" s="77"/>
      <c r="P147" s="77"/>
      <c r="Q147" s="77"/>
      <c r="R147" s="77"/>
      <c r="S147" s="77"/>
      <c r="T147" s="77"/>
    </row>
    <row r="148" spans="1:20" ht="15">
      <c r="A148" s="77"/>
      <c r="B148" s="90"/>
      <c r="C148" s="77"/>
      <c r="D148" s="77"/>
      <c r="E148" s="77"/>
      <c r="F148" s="77"/>
      <c r="G148" s="77"/>
      <c r="H148" s="77"/>
      <c r="I148" s="77"/>
      <c r="J148" s="91"/>
      <c r="K148" s="91"/>
      <c r="L148" s="77"/>
      <c r="M148" s="77"/>
      <c r="N148" s="77"/>
      <c r="O148" s="77"/>
      <c r="P148" s="77"/>
      <c r="Q148" s="77"/>
      <c r="R148" s="77"/>
      <c r="S148" s="77"/>
      <c r="T148" s="77"/>
    </row>
    <row r="149" spans="1:20" ht="15">
      <c r="A149" s="77"/>
      <c r="B149" s="90"/>
      <c r="C149" s="77"/>
      <c r="D149" s="77"/>
      <c r="E149" s="77"/>
      <c r="F149" s="77"/>
      <c r="G149" s="77"/>
      <c r="H149" s="77"/>
      <c r="I149" s="77"/>
      <c r="J149" s="91"/>
      <c r="K149" s="91"/>
      <c r="L149" s="77"/>
      <c r="M149" s="77"/>
      <c r="N149" s="77"/>
      <c r="O149" s="77"/>
      <c r="P149" s="77"/>
      <c r="Q149" s="77"/>
      <c r="R149" s="77"/>
      <c r="S149" s="77"/>
      <c r="T149" s="77"/>
    </row>
    <row r="150" spans="1:20" ht="15">
      <c r="A150" s="77"/>
      <c r="B150" s="90"/>
      <c r="C150" s="77"/>
      <c r="D150" s="77"/>
      <c r="E150" s="77"/>
      <c r="F150" s="77"/>
      <c r="G150" s="77"/>
      <c r="H150" s="77"/>
      <c r="I150" s="77"/>
      <c r="J150" s="91"/>
      <c r="K150" s="91"/>
      <c r="L150" s="77"/>
      <c r="M150" s="77"/>
      <c r="N150" s="77"/>
      <c r="O150" s="77"/>
      <c r="P150" s="77"/>
      <c r="Q150" s="77"/>
      <c r="R150" s="77"/>
      <c r="S150" s="77"/>
      <c r="T150" s="77"/>
    </row>
    <row r="151" spans="1:20" ht="15">
      <c r="A151" s="77"/>
      <c r="B151" s="90"/>
      <c r="C151" s="77"/>
      <c r="D151" s="77"/>
      <c r="E151" s="77"/>
      <c r="F151" s="77"/>
      <c r="G151" s="77"/>
      <c r="H151" s="77"/>
      <c r="I151" s="77"/>
      <c r="J151" s="91"/>
      <c r="K151" s="91"/>
      <c r="L151" s="77"/>
      <c r="M151" s="77"/>
      <c r="N151" s="77"/>
      <c r="O151" s="77"/>
      <c r="P151" s="77"/>
      <c r="Q151" s="77"/>
      <c r="R151" s="77"/>
      <c r="S151" s="77"/>
      <c r="T151" s="77"/>
    </row>
    <row r="152" spans="1:20" ht="15">
      <c r="A152" s="77"/>
      <c r="B152" s="90"/>
      <c r="C152" s="77"/>
      <c r="D152" s="77"/>
      <c r="E152" s="77"/>
      <c r="F152" s="77"/>
      <c r="G152" s="77"/>
      <c r="H152" s="77"/>
      <c r="I152" s="77"/>
      <c r="J152" s="91"/>
      <c r="K152" s="91"/>
      <c r="L152" s="77"/>
      <c r="M152" s="77"/>
      <c r="N152" s="77"/>
      <c r="O152" s="77"/>
      <c r="P152" s="77"/>
      <c r="Q152" s="77"/>
      <c r="R152" s="77"/>
      <c r="S152" s="77"/>
      <c r="T152" s="77"/>
    </row>
    <row r="153" spans="1:20" ht="15">
      <c r="A153" s="77"/>
      <c r="B153" s="90"/>
      <c r="C153" s="77"/>
      <c r="D153" s="77"/>
      <c r="E153" s="77"/>
      <c r="F153" s="77"/>
      <c r="G153" s="77"/>
      <c r="H153" s="77"/>
      <c r="I153" s="77"/>
      <c r="J153" s="91"/>
      <c r="K153" s="91"/>
      <c r="L153" s="77"/>
      <c r="M153" s="77"/>
      <c r="N153" s="77"/>
      <c r="O153" s="77"/>
      <c r="P153" s="77"/>
      <c r="Q153" s="77"/>
      <c r="R153" s="77"/>
      <c r="S153" s="77"/>
      <c r="T153" s="77"/>
    </row>
    <row r="154" spans="1:20" ht="15">
      <c r="A154" s="77"/>
      <c r="B154" s="90"/>
      <c r="C154" s="77"/>
      <c r="D154" s="77"/>
      <c r="E154" s="77"/>
      <c r="F154" s="77"/>
      <c r="G154" s="77"/>
      <c r="H154" s="77"/>
      <c r="I154" s="77"/>
      <c r="J154" s="91"/>
      <c r="K154" s="91"/>
      <c r="L154" s="77"/>
      <c r="M154" s="77"/>
      <c r="N154" s="77"/>
      <c r="O154" s="77"/>
      <c r="P154" s="77"/>
      <c r="Q154" s="77"/>
      <c r="R154" s="77"/>
      <c r="S154" s="77"/>
      <c r="T154" s="77"/>
    </row>
    <row r="155" spans="1:20" ht="15">
      <c r="A155" s="77"/>
      <c r="B155" s="90"/>
      <c r="C155" s="77"/>
      <c r="D155" s="77"/>
      <c r="E155" s="77"/>
      <c r="F155" s="77"/>
      <c r="G155" s="77"/>
      <c r="H155" s="77"/>
      <c r="I155" s="77"/>
      <c r="J155" s="91"/>
      <c r="K155" s="91"/>
      <c r="L155" s="77"/>
      <c r="M155" s="77"/>
      <c r="N155" s="77"/>
      <c r="O155" s="77"/>
      <c r="P155" s="77"/>
      <c r="Q155" s="77"/>
      <c r="R155" s="77"/>
      <c r="S155" s="77"/>
      <c r="T155" s="77"/>
    </row>
    <row r="156" spans="1:20" ht="15">
      <c r="A156" s="77"/>
      <c r="B156" s="90"/>
      <c r="C156" s="77"/>
      <c r="D156" s="77"/>
      <c r="E156" s="77"/>
      <c r="F156" s="77"/>
      <c r="G156" s="77"/>
      <c r="H156" s="77"/>
      <c r="I156" s="77"/>
      <c r="J156" s="91"/>
      <c r="K156" s="91"/>
      <c r="L156" s="77"/>
      <c r="M156" s="77"/>
      <c r="N156" s="77"/>
      <c r="O156" s="77"/>
      <c r="P156" s="77"/>
      <c r="Q156" s="77"/>
      <c r="R156" s="77"/>
      <c r="S156" s="77"/>
      <c r="T156" s="77"/>
    </row>
    <row r="157" spans="1:20" ht="15">
      <c r="A157" s="77"/>
      <c r="B157" s="90"/>
      <c r="C157" s="77"/>
      <c r="D157" s="77"/>
      <c r="E157" s="77"/>
      <c r="F157" s="77"/>
      <c r="G157" s="77"/>
      <c r="H157" s="77"/>
      <c r="I157" s="77"/>
      <c r="J157" s="91"/>
      <c r="K157" s="91"/>
      <c r="L157" s="77"/>
      <c r="M157" s="77"/>
      <c r="N157" s="77"/>
      <c r="O157" s="77"/>
      <c r="P157" s="77"/>
      <c r="Q157" s="77"/>
      <c r="R157" s="77"/>
      <c r="S157" s="77"/>
      <c r="T157" s="77"/>
    </row>
    <row r="158" spans="1:20" ht="15">
      <c r="A158" s="77"/>
      <c r="B158" s="90"/>
      <c r="C158" s="77"/>
      <c r="D158" s="77"/>
      <c r="E158" s="77"/>
      <c r="F158" s="77"/>
      <c r="G158" s="77"/>
      <c r="H158" s="77"/>
      <c r="I158" s="77"/>
      <c r="J158" s="91"/>
      <c r="K158" s="91"/>
      <c r="L158" s="77"/>
      <c r="M158" s="77"/>
      <c r="N158" s="77"/>
      <c r="O158" s="77"/>
      <c r="P158" s="77"/>
      <c r="Q158" s="77"/>
      <c r="R158" s="77"/>
      <c r="S158" s="77"/>
      <c r="T158" s="77"/>
    </row>
    <row r="159" spans="1:20" ht="15">
      <c r="A159" s="77"/>
      <c r="B159" s="90"/>
      <c r="C159" s="77"/>
      <c r="D159" s="77"/>
      <c r="E159" s="77"/>
      <c r="F159" s="77"/>
      <c r="G159" s="77"/>
      <c r="H159" s="77"/>
      <c r="I159" s="77"/>
      <c r="J159" s="91"/>
      <c r="K159" s="91"/>
      <c r="L159" s="77"/>
      <c r="M159" s="77"/>
      <c r="N159" s="77"/>
      <c r="O159" s="77"/>
      <c r="P159" s="77"/>
      <c r="Q159" s="77"/>
      <c r="R159" s="77"/>
      <c r="S159" s="77"/>
      <c r="T159" s="77"/>
    </row>
    <row r="160" spans="1:20" ht="15">
      <c r="A160" s="77"/>
      <c r="B160" s="90"/>
      <c r="C160" s="77"/>
      <c r="D160" s="77"/>
      <c r="E160" s="77"/>
      <c r="F160" s="77"/>
      <c r="G160" s="77"/>
      <c r="H160" s="77"/>
      <c r="I160" s="77"/>
      <c r="J160" s="91"/>
      <c r="K160" s="91"/>
      <c r="L160" s="77"/>
      <c r="M160" s="77"/>
      <c r="N160" s="77"/>
      <c r="O160" s="77"/>
      <c r="P160" s="77"/>
      <c r="Q160" s="77"/>
      <c r="R160" s="77"/>
      <c r="S160" s="77"/>
      <c r="T160" s="77"/>
    </row>
    <row r="161" spans="1:20" ht="15">
      <c r="A161" s="77"/>
      <c r="B161" s="90"/>
      <c r="C161" s="77"/>
      <c r="D161" s="77"/>
      <c r="E161" s="77"/>
      <c r="F161" s="77"/>
      <c r="G161" s="77"/>
      <c r="H161" s="77"/>
      <c r="I161" s="77"/>
      <c r="J161" s="91"/>
      <c r="K161" s="91"/>
      <c r="L161" s="77"/>
      <c r="M161" s="77"/>
      <c r="N161" s="77"/>
      <c r="O161" s="77"/>
      <c r="P161" s="77"/>
      <c r="Q161" s="77"/>
      <c r="R161" s="77"/>
      <c r="S161" s="77"/>
      <c r="T161" s="77"/>
    </row>
    <row r="162" spans="1:20" ht="15">
      <c r="A162" s="77"/>
      <c r="B162" s="90"/>
      <c r="C162" s="77"/>
      <c r="D162" s="77"/>
      <c r="E162" s="77"/>
      <c r="F162" s="77"/>
      <c r="G162" s="77"/>
      <c r="H162" s="77"/>
      <c r="I162" s="77"/>
      <c r="J162" s="91"/>
      <c r="K162" s="91"/>
      <c r="L162" s="77"/>
      <c r="M162" s="77"/>
      <c r="N162" s="77"/>
      <c r="O162" s="77"/>
      <c r="P162" s="77"/>
      <c r="Q162" s="77"/>
      <c r="R162" s="77"/>
      <c r="S162" s="77"/>
      <c r="T162" s="77"/>
    </row>
    <row r="163" spans="1:20" ht="15">
      <c r="A163" s="77"/>
      <c r="B163" s="90"/>
      <c r="C163" s="77"/>
      <c r="D163" s="77"/>
      <c r="E163" s="77"/>
      <c r="F163" s="77"/>
      <c r="G163" s="77"/>
      <c r="H163" s="77"/>
      <c r="I163" s="77"/>
      <c r="J163" s="91"/>
      <c r="K163" s="91"/>
      <c r="L163" s="77"/>
      <c r="M163" s="77"/>
      <c r="N163" s="77"/>
      <c r="O163" s="77"/>
      <c r="P163" s="77"/>
      <c r="Q163" s="77"/>
      <c r="R163" s="77"/>
      <c r="S163" s="77"/>
      <c r="T163" s="77"/>
    </row>
    <row r="164" spans="1:20" ht="15">
      <c r="A164" s="77"/>
      <c r="B164" s="90"/>
      <c r="C164" s="77"/>
      <c r="D164" s="77"/>
      <c r="E164" s="77"/>
      <c r="F164" s="77"/>
      <c r="G164" s="77"/>
      <c r="H164" s="77"/>
      <c r="I164" s="77"/>
      <c r="J164" s="91"/>
      <c r="K164" s="91"/>
      <c r="L164" s="77"/>
      <c r="M164" s="77"/>
      <c r="N164" s="77"/>
      <c r="O164" s="77"/>
      <c r="P164" s="77"/>
      <c r="Q164" s="77"/>
      <c r="R164" s="77"/>
      <c r="S164" s="77"/>
      <c r="T164" s="77"/>
    </row>
    <row r="165" spans="1:20" ht="15">
      <c r="A165" s="77"/>
      <c r="B165" s="90"/>
      <c r="C165" s="77"/>
      <c r="D165" s="77"/>
      <c r="E165" s="77"/>
      <c r="F165" s="77"/>
      <c r="G165" s="77"/>
      <c r="H165" s="77"/>
      <c r="I165" s="77"/>
      <c r="J165" s="91"/>
      <c r="K165" s="91"/>
      <c r="L165" s="77"/>
      <c r="M165" s="77"/>
      <c r="N165" s="77"/>
      <c r="O165" s="77"/>
      <c r="P165" s="77"/>
      <c r="Q165" s="77"/>
      <c r="R165" s="77"/>
      <c r="S165" s="77"/>
      <c r="T165" s="77"/>
    </row>
    <row r="166" spans="1:20" ht="15">
      <c r="A166" s="77"/>
      <c r="B166" s="90"/>
      <c r="C166" s="77"/>
      <c r="D166" s="77"/>
      <c r="E166" s="77"/>
      <c r="F166" s="77"/>
      <c r="G166" s="77"/>
      <c r="H166" s="77"/>
      <c r="I166" s="77"/>
      <c r="J166" s="91"/>
      <c r="K166" s="91"/>
      <c r="L166" s="77"/>
      <c r="M166" s="77"/>
      <c r="N166" s="77"/>
      <c r="O166" s="77"/>
      <c r="P166" s="77"/>
      <c r="Q166" s="77"/>
      <c r="R166" s="77"/>
      <c r="S166" s="77"/>
      <c r="T166" s="77"/>
    </row>
    <row r="167" spans="1:20" ht="15">
      <c r="A167" s="77"/>
      <c r="B167" s="90"/>
      <c r="C167" s="77"/>
      <c r="D167" s="77"/>
      <c r="E167" s="77"/>
      <c r="F167" s="77"/>
      <c r="G167" s="77"/>
      <c r="H167" s="77"/>
      <c r="I167" s="77"/>
      <c r="J167" s="91"/>
      <c r="K167" s="91"/>
      <c r="L167" s="77"/>
      <c r="M167" s="77"/>
      <c r="N167" s="77"/>
      <c r="O167" s="77"/>
      <c r="P167" s="77"/>
      <c r="Q167" s="77"/>
      <c r="R167" s="77"/>
      <c r="S167" s="77"/>
      <c r="T167" s="77"/>
    </row>
  </sheetData>
  <sheetProtection/>
  <mergeCells count="9">
    <mergeCell ref="A1:S1"/>
    <mergeCell ref="A2:S2"/>
    <mergeCell ref="C3:S3"/>
    <mergeCell ref="B3:B5"/>
    <mergeCell ref="A3:A5"/>
    <mergeCell ref="C4:C5"/>
    <mergeCell ref="L4:O4"/>
    <mergeCell ref="P4:R4"/>
    <mergeCell ref="D4:K4"/>
  </mergeCells>
  <dataValidations count="1">
    <dataValidation type="decimal" allowBlank="1" showInputMessage="1" showErrorMessage="1" promptTitle="Rate Entry" errorTitle="Invaid Entry" error="Only Numeric Values are allowed. " sqref="J87:J91 J71:J81 L59:M67 L71:M99 L114:M119 L47:M56 L40:M43 L33:M36 L26:M29 L19:M22 L9:M16 J9:J16 J19:J22 J26:J29 J33:J36 J40:J43 J47:J56 J114:J119 J59:J67 J84:J85 J95:J99">
      <formula1>0</formula1>
      <formula2>999999999999999</formula2>
    </dataValidation>
  </dataValidations>
  <printOptions/>
  <pageMargins left="0.7086614173228347" right="0.7086614173228347" top="0.7480314960629921" bottom="0.7480314960629921" header="0.31496062992125984" footer="0.31496062992125984"/>
  <pageSetup fitToHeight="2" horizontalDpi="600" verticalDpi="600" orientation="landscape" paperSize="8" scale="70" r:id="rId1"/>
  <headerFooter>
    <oddFooter>&amp;L&amp;A&amp;CPage &amp;P of &amp;N</oddFooter>
  </headerFooter>
  <rowBreaks count="2" manualBreakCount="2">
    <brk id="70" max="18" man="1"/>
    <brk id="98" max="18" man="1"/>
  </rowBreaks>
</worksheet>
</file>

<file path=xl/worksheets/sheet2.xml><?xml version="1.0" encoding="utf-8"?>
<worksheet xmlns="http://schemas.openxmlformats.org/spreadsheetml/2006/main" xmlns:r="http://schemas.openxmlformats.org/officeDocument/2006/relationships">
  <dimension ref="A1:U182"/>
  <sheetViews>
    <sheetView tabSelected="1" zoomScale="80" zoomScaleNormal="80" zoomScaleSheetLayoutView="70" zoomScalePageLayoutView="0" workbookViewId="0" topLeftCell="E1">
      <pane xSplit="3" ySplit="4" topLeftCell="H86" activePane="bottomRight" state="frozen"/>
      <selection pane="topLeft" activeCell="J127" sqref="J127"/>
      <selection pane="topRight" activeCell="J127" sqref="J127"/>
      <selection pane="bottomLeft" activeCell="J127" sqref="J127"/>
      <selection pane="bottomRight" activeCell="J127" sqref="J127"/>
    </sheetView>
  </sheetViews>
  <sheetFormatPr defaultColWidth="9.140625" defaultRowHeight="15"/>
  <cols>
    <col min="1" max="1" width="3.8515625" style="62" hidden="1" customWidth="1"/>
    <col min="2" max="2" width="6.28125" style="62" hidden="1" customWidth="1"/>
    <col min="3" max="3" width="7.421875" style="62" hidden="1" customWidth="1"/>
    <col min="4" max="4" width="7.57421875" style="62" hidden="1" customWidth="1"/>
    <col min="5" max="5" width="10.7109375" style="73" bestFit="1" customWidth="1"/>
    <col min="6" max="6" width="78.8515625" style="74" customWidth="1"/>
    <col min="7" max="7" width="14.28125" style="64" customWidth="1"/>
    <col min="8" max="8" width="15.140625" style="110" customWidth="1"/>
    <col min="9" max="9" width="14.57421875" style="110" customWidth="1"/>
    <col min="10" max="10" width="12.140625" style="110" customWidth="1"/>
    <col min="11" max="11" width="14.8515625" style="110" customWidth="1"/>
    <col min="12" max="12" width="13.140625" style="110" customWidth="1"/>
    <col min="13" max="13" width="13.421875" style="110" customWidth="1"/>
    <col min="14" max="14" width="15.7109375" style="110" customWidth="1"/>
    <col min="15" max="15" width="13.8515625" style="62" customWidth="1"/>
    <col min="16" max="16" width="14.57421875" style="62" customWidth="1"/>
    <col min="17" max="17" width="15.140625" style="62" customWidth="1"/>
    <col min="18" max="18" width="17.57421875" style="62" customWidth="1"/>
    <col min="19" max="19" width="16.421875" style="62" customWidth="1"/>
    <col min="20" max="16384" width="9.140625" style="62" customWidth="1"/>
  </cols>
  <sheetData>
    <row r="1" spans="5:19" ht="21.75" thickBot="1">
      <c r="E1" s="308" t="s">
        <v>484</v>
      </c>
      <c r="F1" s="308"/>
      <c r="G1" s="308"/>
      <c r="H1" s="308"/>
      <c r="I1" s="308"/>
      <c r="J1" s="308"/>
      <c r="K1" s="308"/>
      <c r="L1" s="308"/>
      <c r="M1" s="308"/>
      <c r="N1" s="308"/>
      <c r="O1" s="308"/>
      <c r="P1" s="308"/>
      <c r="Q1" s="308"/>
      <c r="R1" s="308"/>
      <c r="S1" s="308"/>
    </row>
    <row r="2" spans="5:19" ht="21" thickBot="1">
      <c r="E2" s="312" t="s">
        <v>182</v>
      </c>
      <c r="F2" s="313"/>
      <c r="G2" s="313"/>
      <c r="H2" s="313"/>
      <c r="I2" s="313"/>
      <c r="J2" s="313"/>
      <c r="K2" s="313"/>
      <c r="L2" s="313"/>
      <c r="M2" s="313"/>
      <c r="N2" s="313"/>
      <c r="O2" s="313"/>
      <c r="P2" s="313"/>
      <c r="Q2" s="313"/>
      <c r="R2" s="313"/>
      <c r="S2" s="314"/>
    </row>
    <row r="3" spans="5:19" ht="18.75" thickBot="1">
      <c r="E3" s="315" t="s">
        <v>0</v>
      </c>
      <c r="F3" s="318" t="s">
        <v>1</v>
      </c>
      <c r="G3" s="320" t="s">
        <v>193</v>
      </c>
      <c r="H3" s="321"/>
      <c r="I3" s="321"/>
      <c r="J3" s="321"/>
      <c r="K3" s="321"/>
      <c r="L3" s="321"/>
      <c r="M3" s="321"/>
      <c r="N3" s="321"/>
      <c r="O3" s="321"/>
      <c r="P3" s="321"/>
      <c r="Q3" s="321"/>
      <c r="R3" s="321"/>
      <c r="S3" s="322"/>
    </row>
    <row r="4" spans="5:19" ht="57.75" thickBot="1">
      <c r="E4" s="316"/>
      <c r="F4" s="319"/>
      <c r="G4" s="323" t="s">
        <v>2</v>
      </c>
      <c r="H4" s="327" t="s">
        <v>485</v>
      </c>
      <c r="I4" s="328"/>
      <c r="J4" s="328"/>
      <c r="K4" s="328"/>
      <c r="L4" s="328"/>
      <c r="M4" s="328"/>
      <c r="N4" s="329"/>
      <c r="O4" s="309" t="s">
        <v>367</v>
      </c>
      <c r="P4" s="310"/>
      <c r="Q4" s="311"/>
      <c r="R4" s="63" t="s">
        <v>184</v>
      </c>
      <c r="S4" s="325" t="s">
        <v>195</v>
      </c>
    </row>
    <row r="5" spans="5:19" s="64" customFormat="1" ht="15.75" thickBot="1">
      <c r="E5" s="317"/>
      <c r="F5" s="319"/>
      <c r="G5" s="324"/>
      <c r="H5" s="222" t="s">
        <v>185</v>
      </c>
      <c r="I5" s="223" t="s">
        <v>186</v>
      </c>
      <c r="J5" s="223" t="s">
        <v>187</v>
      </c>
      <c r="K5" s="223" t="s">
        <v>188</v>
      </c>
      <c r="L5" s="223" t="s">
        <v>189</v>
      </c>
      <c r="M5" s="223" t="s">
        <v>190</v>
      </c>
      <c r="N5" s="251" t="s">
        <v>6</v>
      </c>
      <c r="O5" s="224" t="s">
        <v>194</v>
      </c>
      <c r="P5" s="225" t="s">
        <v>188</v>
      </c>
      <c r="Q5" s="226" t="s">
        <v>6</v>
      </c>
      <c r="R5" s="266" t="s">
        <v>194</v>
      </c>
      <c r="S5" s="326"/>
    </row>
    <row r="6" spans="5:21" ht="15.75" thickBot="1">
      <c r="E6" s="235">
        <v>1</v>
      </c>
      <c r="F6" s="236">
        <v>2</v>
      </c>
      <c r="G6" s="235">
        <v>3</v>
      </c>
      <c r="H6" s="241">
        <v>4</v>
      </c>
      <c r="I6" s="242">
        <v>5</v>
      </c>
      <c r="J6" s="242">
        <v>6</v>
      </c>
      <c r="K6" s="242">
        <v>7</v>
      </c>
      <c r="L6" s="242">
        <v>8</v>
      </c>
      <c r="M6" s="242">
        <v>9</v>
      </c>
      <c r="N6" s="252" t="s">
        <v>487</v>
      </c>
      <c r="O6" s="159">
        <v>11</v>
      </c>
      <c r="P6" s="160">
        <v>12</v>
      </c>
      <c r="Q6" s="161" t="s">
        <v>181</v>
      </c>
      <c r="R6" s="236">
        <v>14</v>
      </c>
      <c r="S6" s="236" t="s">
        <v>196</v>
      </c>
      <c r="U6" s="275"/>
    </row>
    <row r="7" spans="1:19" s="64" customFormat="1" ht="103.5">
      <c r="A7" s="69">
        <v>1</v>
      </c>
      <c r="D7" s="227">
        <f>IF(A7&gt;0,A7,IF(B7&gt;0,B7,C7))</f>
        <v>1</v>
      </c>
      <c r="E7" s="231">
        <v>1</v>
      </c>
      <c r="F7" s="276" t="s">
        <v>457</v>
      </c>
      <c r="G7" s="237"/>
      <c r="H7" s="243"/>
      <c r="I7" s="244"/>
      <c r="J7" s="244"/>
      <c r="K7" s="244"/>
      <c r="L7" s="244"/>
      <c r="M7" s="244"/>
      <c r="N7" s="253"/>
      <c r="O7" s="232"/>
      <c r="P7" s="233"/>
      <c r="Q7" s="234"/>
      <c r="R7" s="259"/>
      <c r="S7" s="259"/>
    </row>
    <row r="8" spans="1:21" ht="34.5">
      <c r="A8" s="70"/>
      <c r="B8" s="62">
        <f>A7+0.1</f>
        <v>1.1</v>
      </c>
      <c r="D8" s="227">
        <f aca="true" t="shared" si="0" ref="D8:D72">IF(A8&gt;0,A8,IF(B8&gt;0,B8,C8))</f>
        <v>1.1</v>
      </c>
      <c r="E8" s="70">
        <v>1.1</v>
      </c>
      <c r="F8" s="228" t="s">
        <v>326</v>
      </c>
      <c r="G8" s="76" t="s">
        <v>11</v>
      </c>
      <c r="H8" s="121">
        <v>60</v>
      </c>
      <c r="I8" s="120">
        <v>14</v>
      </c>
      <c r="J8" s="120"/>
      <c r="K8" s="120">
        <v>25</v>
      </c>
      <c r="L8" s="120">
        <v>14</v>
      </c>
      <c r="M8" s="120">
        <v>1</v>
      </c>
      <c r="N8" s="254">
        <f>M8+L8+K8+J8+I8+H8</f>
        <v>114</v>
      </c>
      <c r="O8" s="121">
        <v>49</v>
      </c>
      <c r="P8" s="120">
        <v>60</v>
      </c>
      <c r="Q8" s="122">
        <f>SUM(O8+P8)</f>
        <v>109</v>
      </c>
      <c r="R8" s="260">
        <v>83</v>
      </c>
      <c r="S8" s="270">
        <f>R8+Q8+N8</f>
        <v>306</v>
      </c>
      <c r="U8" s="75"/>
    </row>
    <row r="9" spans="1:21" ht="17.25">
      <c r="A9" s="70"/>
      <c r="B9" s="62">
        <f>B8+0.1</f>
        <v>1.2000000000000002</v>
      </c>
      <c r="D9" s="227">
        <f t="shared" si="0"/>
        <v>1.2000000000000002</v>
      </c>
      <c r="E9" s="70">
        <v>1.2000000000000002</v>
      </c>
      <c r="F9" s="228" t="s">
        <v>119</v>
      </c>
      <c r="G9" s="76" t="s">
        <v>11</v>
      </c>
      <c r="H9" s="121"/>
      <c r="I9" s="120"/>
      <c r="J9" s="120">
        <v>20</v>
      </c>
      <c r="K9" s="120">
        <v>3</v>
      </c>
      <c r="L9" s="120"/>
      <c r="M9" s="120"/>
      <c r="N9" s="254">
        <f aca="true" t="shared" si="1" ref="N9:N72">M9+L9+K9+J9+I9+H9</f>
        <v>23</v>
      </c>
      <c r="O9" s="121">
        <v>0</v>
      </c>
      <c r="P9" s="120">
        <v>0</v>
      </c>
      <c r="Q9" s="122">
        <f>SUM(O9+P9)</f>
        <v>0</v>
      </c>
      <c r="R9" s="260"/>
      <c r="S9" s="270">
        <f aca="true" t="shared" si="2" ref="S9:S72">R9+Q9+N9</f>
        <v>23</v>
      </c>
      <c r="U9" s="75"/>
    </row>
    <row r="10" spans="1:21" ht="155.25">
      <c r="A10" s="69">
        <f>A7+1</f>
        <v>2</v>
      </c>
      <c r="D10" s="227">
        <f t="shared" si="0"/>
        <v>2</v>
      </c>
      <c r="E10" s="69">
        <v>2</v>
      </c>
      <c r="F10" s="228" t="s">
        <v>170</v>
      </c>
      <c r="G10" s="76" t="s">
        <v>11</v>
      </c>
      <c r="H10" s="121">
        <v>120</v>
      </c>
      <c r="I10" s="120">
        <v>30</v>
      </c>
      <c r="J10" s="120">
        <v>40</v>
      </c>
      <c r="K10" s="120">
        <v>56</v>
      </c>
      <c r="L10" s="120">
        <v>30</v>
      </c>
      <c r="M10" s="120">
        <v>2</v>
      </c>
      <c r="N10" s="254">
        <f t="shared" si="1"/>
        <v>278</v>
      </c>
      <c r="O10" s="121">
        <v>106</v>
      </c>
      <c r="P10" s="120">
        <v>120</v>
      </c>
      <c r="Q10" s="122">
        <f>SUM(O10+P10)</f>
        <v>226</v>
      </c>
      <c r="R10" s="260">
        <v>166</v>
      </c>
      <c r="S10" s="270">
        <f t="shared" si="2"/>
        <v>670</v>
      </c>
      <c r="U10" s="75"/>
    </row>
    <row r="11" spans="1:21" ht="86.25">
      <c r="A11" s="69">
        <f>A10+1</f>
        <v>3</v>
      </c>
      <c r="D11" s="227">
        <f t="shared" si="0"/>
        <v>3</v>
      </c>
      <c r="E11" s="69">
        <v>3</v>
      </c>
      <c r="F11" s="228" t="s">
        <v>120</v>
      </c>
      <c r="G11" s="76" t="s">
        <v>12</v>
      </c>
      <c r="H11" s="118">
        <v>800</v>
      </c>
      <c r="I11" s="117">
        <v>200</v>
      </c>
      <c r="J11" s="117">
        <v>300</v>
      </c>
      <c r="K11" s="117">
        <v>400</v>
      </c>
      <c r="L11" s="117">
        <v>200</v>
      </c>
      <c r="M11" s="117"/>
      <c r="N11" s="255">
        <f t="shared" si="1"/>
        <v>1900</v>
      </c>
      <c r="O11" s="118">
        <v>600</v>
      </c>
      <c r="P11" s="117">
        <v>720</v>
      </c>
      <c r="Q11" s="119">
        <f>SUM(O11+P11)</f>
        <v>1320</v>
      </c>
      <c r="R11" s="261">
        <v>1000</v>
      </c>
      <c r="S11" s="271">
        <f t="shared" si="2"/>
        <v>4220</v>
      </c>
      <c r="U11" s="75"/>
    </row>
    <row r="12" spans="1:21" ht="86.25">
      <c r="A12" s="69">
        <f>A11+1</f>
        <v>4</v>
      </c>
      <c r="D12" s="227">
        <f t="shared" si="0"/>
        <v>4</v>
      </c>
      <c r="E12" s="69">
        <v>4</v>
      </c>
      <c r="F12" s="228" t="s">
        <v>126</v>
      </c>
      <c r="G12" s="76"/>
      <c r="H12" s="102"/>
      <c r="I12" s="101"/>
      <c r="J12" s="101"/>
      <c r="K12" s="101"/>
      <c r="L12" s="101"/>
      <c r="M12" s="101"/>
      <c r="N12" s="256"/>
      <c r="O12" s="102"/>
      <c r="P12" s="101"/>
      <c r="Q12" s="112"/>
      <c r="R12" s="262"/>
      <c r="S12" s="272"/>
      <c r="U12" s="75"/>
    </row>
    <row r="13" spans="1:21" ht="34.5">
      <c r="A13" s="70"/>
      <c r="B13" s="62">
        <f>A12+0.1</f>
        <v>4.1</v>
      </c>
      <c r="D13" s="227">
        <f t="shared" si="0"/>
        <v>4.1</v>
      </c>
      <c r="E13" s="70">
        <v>4.1</v>
      </c>
      <c r="F13" s="228" t="s">
        <v>327</v>
      </c>
      <c r="G13" s="76" t="s">
        <v>13</v>
      </c>
      <c r="H13" s="118">
        <v>1300</v>
      </c>
      <c r="I13" s="117">
        <v>330</v>
      </c>
      <c r="J13" s="117"/>
      <c r="K13" s="117">
        <v>650</v>
      </c>
      <c r="L13" s="117">
        <v>360</v>
      </c>
      <c r="M13" s="117">
        <v>120</v>
      </c>
      <c r="N13" s="255">
        <f t="shared" si="1"/>
        <v>2760</v>
      </c>
      <c r="O13" s="118">
        <v>1100</v>
      </c>
      <c r="P13" s="117">
        <v>1340</v>
      </c>
      <c r="Q13" s="119">
        <f>SUM(O13+P13)</f>
        <v>2440</v>
      </c>
      <c r="R13" s="261">
        <v>1880</v>
      </c>
      <c r="S13" s="271">
        <f t="shared" si="2"/>
        <v>7080</v>
      </c>
      <c r="U13" s="75"/>
    </row>
    <row r="14" spans="1:21" ht="17.25">
      <c r="A14" s="70"/>
      <c r="B14" s="62">
        <f>B13+0.1</f>
        <v>4.199999999999999</v>
      </c>
      <c r="D14" s="227">
        <f t="shared" si="0"/>
        <v>4.199999999999999</v>
      </c>
      <c r="E14" s="70">
        <v>4.199999999999999</v>
      </c>
      <c r="F14" s="228" t="s">
        <v>119</v>
      </c>
      <c r="G14" s="76" t="s">
        <v>13</v>
      </c>
      <c r="H14" s="118"/>
      <c r="I14" s="117"/>
      <c r="J14" s="117">
        <v>100</v>
      </c>
      <c r="K14" s="117"/>
      <c r="L14" s="117"/>
      <c r="M14" s="117"/>
      <c r="N14" s="255">
        <f t="shared" si="1"/>
        <v>100</v>
      </c>
      <c r="O14" s="118"/>
      <c r="P14" s="117"/>
      <c r="Q14" s="119">
        <f>SUM(O14+P14)</f>
        <v>0</v>
      </c>
      <c r="R14" s="261"/>
      <c r="S14" s="271">
        <f t="shared" si="2"/>
        <v>100</v>
      </c>
      <c r="U14" s="75"/>
    </row>
    <row r="15" spans="1:21" ht="172.5">
      <c r="A15" s="69">
        <f>A12+1</f>
        <v>5</v>
      </c>
      <c r="D15" s="227">
        <f t="shared" si="0"/>
        <v>5</v>
      </c>
      <c r="E15" s="69">
        <v>5</v>
      </c>
      <c r="F15" s="228" t="s">
        <v>458</v>
      </c>
      <c r="G15" s="76"/>
      <c r="H15" s="102"/>
      <c r="I15" s="101"/>
      <c r="J15" s="101"/>
      <c r="K15" s="101"/>
      <c r="L15" s="101"/>
      <c r="M15" s="101"/>
      <c r="N15" s="256"/>
      <c r="O15" s="102"/>
      <c r="P15" s="101"/>
      <c r="Q15" s="112"/>
      <c r="R15" s="262"/>
      <c r="S15" s="272"/>
      <c r="U15" s="75"/>
    </row>
    <row r="16" spans="1:21" ht="34.5">
      <c r="A16" s="70"/>
      <c r="B16" s="62">
        <f>A15+0.1</f>
        <v>5.1</v>
      </c>
      <c r="D16" s="227">
        <f t="shared" si="0"/>
        <v>5.1</v>
      </c>
      <c r="E16" s="70">
        <v>5.1</v>
      </c>
      <c r="F16" s="228" t="s">
        <v>459</v>
      </c>
      <c r="G16" s="76" t="s">
        <v>9</v>
      </c>
      <c r="H16" s="118">
        <v>19.6</v>
      </c>
      <c r="I16" s="117">
        <v>2.85</v>
      </c>
      <c r="J16" s="117"/>
      <c r="K16" s="117">
        <v>5.7</v>
      </c>
      <c r="L16" s="117"/>
      <c r="M16" s="117"/>
      <c r="N16" s="255">
        <f t="shared" si="1"/>
        <v>28.150000000000002</v>
      </c>
      <c r="O16" s="118">
        <v>11.73</v>
      </c>
      <c r="P16" s="117">
        <v>14</v>
      </c>
      <c r="Q16" s="119">
        <f>SUM(O16+P16)</f>
        <v>25.73</v>
      </c>
      <c r="R16" s="262"/>
      <c r="S16" s="271">
        <f t="shared" si="2"/>
        <v>53.88</v>
      </c>
      <c r="U16" s="75"/>
    </row>
    <row r="17" spans="1:21" ht="34.5">
      <c r="A17" s="70"/>
      <c r="B17" s="62">
        <f>B16+0.1</f>
        <v>5.199999999999999</v>
      </c>
      <c r="D17" s="227">
        <f t="shared" si="0"/>
        <v>5.199999999999999</v>
      </c>
      <c r="E17" s="70">
        <v>5.199999999999999</v>
      </c>
      <c r="F17" s="228" t="s">
        <v>328</v>
      </c>
      <c r="G17" s="76" t="s">
        <v>9</v>
      </c>
      <c r="H17" s="118"/>
      <c r="I17" s="117">
        <v>1.6</v>
      </c>
      <c r="J17" s="117"/>
      <c r="K17" s="117">
        <v>1.02</v>
      </c>
      <c r="L17" s="117"/>
      <c r="M17" s="117"/>
      <c r="N17" s="255">
        <f t="shared" si="1"/>
        <v>2.62</v>
      </c>
      <c r="O17" s="118"/>
      <c r="P17" s="117"/>
      <c r="Q17" s="119"/>
      <c r="R17" s="261"/>
      <c r="S17" s="271">
        <f t="shared" si="2"/>
        <v>2.62</v>
      </c>
      <c r="U17" s="75"/>
    </row>
    <row r="18" spans="1:21" ht="17.25">
      <c r="A18" s="70"/>
      <c r="B18" s="62">
        <f aca="true" t="shared" si="3" ref="B18:B24">B17+0.1</f>
        <v>5.299999999999999</v>
      </c>
      <c r="D18" s="227">
        <f t="shared" si="0"/>
        <v>5.299999999999999</v>
      </c>
      <c r="E18" s="70">
        <v>5.299999999999999</v>
      </c>
      <c r="F18" s="228" t="s">
        <v>127</v>
      </c>
      <c r="G18" s="76" t="s">
        <v>9</v>
      </c>
      <c r="H18" s="118"/>
      <c r="I18" s="117"/>
      <c r="J18" s="117">
        <v>4.85</v>
      </c>
      <c r="K18" s="117"/>
      <c r="L18" s="117"/>
      <c r="M18" s="117"/>
      <c r="N18" s="255">
        <f t="shared" si="1"/>
        <v>4.85</v>
      </c>
      <c r="O18" s="118"/>
      <c r="P18" s="117">
        <v>2</v>
      </c>
      <c r="Q18" s="119">
        <f>SUM(O18+P18)</f>
        <v>2</v>
      </c>
      <c r="R18" s="261"/>
      <c r="S18" s="271">
        <f t="shared" si="2"/>
        <v>6.85</v>
      </c>
      <c r="U18" s="75"/>
    </row>
    <row r="19" spans="1:21" ht="17.25">
      <c r="A19" s="70"/>
      <c r="B19" s="62">
        <f t="shared" si="3"/>
        <v>5.399999999999999</v>
      </c>
      <c r="D19" s="227">
        <f t="shared" si="0"/>
        <v>5.399999999999999</v>
      </c>
      <c r="E19" s="70">
        <v>5.399999999999999</v>
      </c>
      <c r="F19" s="228" t="s">
        <v>128</v>
      </c>
      <c r="G19" s="76" t="s">
        <v>4</v>
      </c>
      <c r="H19" s="114"/>
      <c r="I19" s="113"/>
      <c r="J19" s="113"/>
      <c r="K19" s="113"/>
      <c r="L19" s="123">
        <v>3.838</v>
      </c>
      <c r="M19" s="123"/>
      <c r="N19" s="257">
        <f t="shared" si="1"/>
        <v>3.838</v>
      </c>
      <c r="O19" s="114"/>
      <c r="P19" s="113"/>
      <c r="Q19" s="115"/>
      <c r="R19" s="263"/>
      <c r="S19" s="273">
        <f t="shared" si="2"/>
        <v>3.838</v>
      </c>
      <c r="U19" s="75"/>
    </row>
    <row r="20" spans="1:21" ht="17.25">
      <c r="A20" s="70"/>
      <c r="B20" s="62">
        <f t="shared" si="3"/>
        <v>5.499999999999998</v>
      </c>
      <c r="D20" s="227">
        <f t="shared" si="0"/>
        <v>5.499999999999998</v>
      </c>
      <c r="E20" s="70">
        <v>5.499999999999998</v>
      </c>
      <c r="F20" s="228" t="s">
        <v>129</v>
      </c>
      <c r="G20" s="76" t="s">
        <v>9</v>
      </c>
      <c r="H20" s="114"/>
      <c r="I20" s="113"/>
      <c r="J20" s="113"/>
      <c r="K20" s="113"/>
      <c r="L20" s="123">
        <v>3.838</v>
      </c>
      <c r="M20" s="123"/>
      <c r="N20" s="257">
        <f t="shared" si="1"/>
        <v>3.838</v>
      </c>
      <c r="O20" s="114"/>
      <c r="P20" s="113"/>
      <c r="Q20" s="115"/>
      <c r="R20" s="263"/>
      <c r="S20" s="273">
        <f t="shared" si="2"/>
        <v>3.838</v>
      </c>
      <c r="U20" s="75"/>
    </row>
    <row r="21" spans="1:21" ht="17.25">
      <c r="A21" s="70"/>
      <c r="B21" s="62">
        <f t="shared" si="3"/>
        <v>5.599999999999998</v>
      </c>
      <c r="D21" s="227">
        <f t="shared" si="0"/>
        <v>5.599999999999998</v>
      </c>
      <c r="E21" s="70">
        <v>5.599999999999998</v>
      </c>
      <c r="F21" s="228" t="s">
        <v>130</v>
      </c>
      <c r="G21" s="238" t="s">
        <v>4</v>
      </c>
      <c r="H21" s="114"/>
      <c r="I21" s="113"/>
      <c r="J21" s="113"/>
      <c r="K21" s="113"/>
      <c r="L21" s="123"/>
      <c r="M21" s="123">
        <v>0.105</v>
      </c>
      <c r="N21" s="257">
        <f t="shared" si="1"/>
        <v>0.105</v>
      </c>
      <c r="O21" s="114"/>
      <c r="P21" s="113"/>
      <c r="Q21" s="115"/>
      <c r="R21" s="263"/>
      <c r="S21" s="273">
        <f t="shared" si="2"/>
        <v>0.105</v>
      </c>
      <c r="U21" s="75"/>
    </row>
    <row r="22" spans="1:21" ht="17.25">
      <c r="A22" s="70"/>
      <c r="B22" s="62">
        <f t="shared" si="3"/>
        <v>5.6999999999999975</v>
      </c>
      <c r="D22" s="227">
        <f t="shared" si="0"/>
        <v>5.6999999999999975</v>
      </c>
      <c r="E22" s="70">
        <v>5.6999999999999975</v>
      </c>
      <c r="F22" s="228" t="s">
        <v>329</v>
      </c>
      <c r="G22" s="238" t="s">
        <v>4</v>
      </c>
      <c r="H22" s="118"/>
      <c r="I22" s="117"/>
      <c r="J22" s="117"/>
      <c r="K22" s="117"/>
      <c r="L22" s="124"/>
      <c r="M22" s="124"/>
      <c r="N22" s="255"/>
      <c r="O22" s="118"/>
      <c r="P22" s="117"/>
      <c r="Q22" s="119"/>
      <c r="R22" s="261">
        <v>1.5</v>
      </c>
      <c r="S22" s="271">
        <f t="shared" si="2"/>
        <v>1.5</v>
      </c>
      <c r="U22" s="75"/>
    </row>
    <row r="23" spans="1:21" ht="34.5">
      <c r="A23" s="70"/>
      <c r="B23" s="62">
        <f t="shared" si="3"/>
        <v>5.799999999999997</v>
      </c>
      <c r="D23" s="227">
        <f t="shared" si="0"/>
        <v>5.799999999999997</v>
      </c>
      <c r="E23" s="70">
        <v>5.799999999999997</v>
      </c>
      <c r="F23" s="228" t="s">
        <v>202</v>
      </c>
      <c r="G23" s="238" t="s">
        <v>4</v>
      </c>
      <c r="H23" s="118"/>
      <c r="I23" s="117"/>
      <c r="J23" s="117"/>
      <c r="K23" s="117"/>
      <c r="L23" s="117"/>
      <c r="M23" s="117"/>
      <c r="N23" s="255"/>
      <c r="O23" s="118"/>
      <c r="P23" s="117"/>
      <c r="Q23" s="119"/>
      <c r="R23" s="261">
        <v>23</v>
      </c>
      <c r="S23" s="271">
        <f t="shared" si="2"/>
        <v>23</v>
      </c>
      <c r="U23" s="75"/>
    </row>
    <row r="24" spans="1:21" ht="17.25">
      <c r="A24" s="71"/>
      <c r="B24" s="62">
        <f t="shared" si="3"/>
        <v>5.899999999999997</v>
      </c>
      <c r="D24" s="227">
        <f t="shared" si="0"/>
        <v>5.899999999999997</v>
      </c>
      <c r="E24" s="71">
        <v>5.899999999999997</v>
      </c>
      <c r="F24" s="228" t="s">
        <v>150</v>
      </c>
      <c r="G24" s="238" t="s">
        <v>4</v>
      </c>
      <c r="H24" s="118">
        <v>0.5</v>
      </c>
      <c r="I24" s="117">
        <v>0.5</v>
      </c>
      <c r="J24" s="117">
        <v>0.5</v>
      </c>
      <c r="K24" s="117">
        <v>0.5</v>
      </c>
      <c r="L24" s="117">
        <v>0.5</v>
      </c>
      <c r="M24" s="117">
        <v>0.5</v>
      </c>
      <c r="N24" s="255">
        <f t="shared" si="1"/>
        <v>3</v>
      </c>
      <c r="O24" s="118"/>
      <c r="P24" s="117"/>
      <c r="Q24" s="119"/>
      <c r="R24" s="261"/>
      <c r="S24" s="271">
        <f t="shared" si="2"/>
        <v>3</v>
      </c>
      <c r="U24" s="75"/>
    </row>
    <row r="25" spans="1:21" ht="120.75">
      <c r="A25" s="69">
        <f>A15+1</f>
        <v>6</v>
      </c>
      <c r="D25" s="227">
        <f t="shared" si="0"/>
        <v>6</v>
      </c>
      <c r="E25" s="69">
        <v>6</v>
      </c>
      <c r="F25" s="228" t="s">
        <v>132</v>
      </c>
      <c r="G25" s="76" t="s">
        <v>4</v>
      </c>
      <c r="H25" s="118">
        <v>21.6</v>
      </c>
      <c r="I25" s="117">
        <v>5.1</v>
      </c>
      <c r="J25" s="117">
        <v>4.85</v>
      </c>
      <c r="K25" s="117">
        <v>7.35</v>
      </c>
      <c r="L25" s="117">
        <v>4.18</v>
      </c>
      <c r="M25" s="117">
        <v>1</v>
      </c>
      <c r="N25" s="255">
        <f t="shared" si="1"/>
        <v>44.08</v>
      </c>
      <c r="O25" s="118">
        <v>12</v>
      </c>
      <c r="P25" s="117">
        <v>16</v>
      </c>
      <c r="Q25" s="119">
        <f>SUM(O25+P25)</f>
        <v>28</v>
      </c>
      <c r="R25" s="261">
        <v>23</v>
      </c>
      <c r="S25" s="271">
        <f t="shared" si="2"/>
        <v>95.08</v>
      </c>
      <c r="U25" s="75"/>
    </row>
    <row r="26" spans="1:21" ht="103.5">
      <c r="A26" s="69">
        <f>A25+1</f>
        <v>7</v>
      </c>
      <c r="D26" s="227">
        <f t="shared" si="0"/>
        <v>7</v>
      </c>
      <c r="E26" s="69">
        <v>7</v>
      </c>
      <c r="F26" s="228" t="s">
        <v>133</v>
      </c>
      <c r="G26" s="76"/>
      <c r="H26" s="102"/>
      <c r="I26" s="101"/>
      <c r="J26" s="101"/>
      <c r="K26" s="101"/>
      <c r="L26" s="101"/>
      <c r="M26" s="101"/>
      <c r="N26" s="256"/>
      <c r="O26" s="102"/>
      <c r="P26" s="101"/>
      <c r="Q26" s="112"/>
      <c r="R26" s="262"/>
      <c r="S26" s="272"/>
      <c r="U26" s="75"/>
    </row>
    <row r="27" spans="1:21" ht="17.25">
      <c r="A27" s="70"/>
      <c r="B27" s="62">
        <f>A26+0.1</f>
        <v>7.1</v>
      </c>
      <c r="D27" s="227">
        <f t="shared" si="0"/>
        <v>7.1</v>
      </c>
      <c r="E27" s="70">
        <v>7.1</v>
      </c>
      <c r="F27" s="228" t="s">
        <v>152</v>
      </c>
      <c r="G27" s="76" t="s">
        <v>4</v>
      </c>
      <c r="H27" s="114"/>
      <c r="I27" s="113"/>
      <c r="J27" s="113">
        <v>2.5</v>
      </c>
      <c r="K27" s="113">
        <v>5.4</v>
      </c>
      <c r="L27" s="113"/>
      <c r="M27" s="113"/>
      <c r="N27" s="257">
        <f t="shared" si="1"/>
        <v>7.9</v>
      </c>
      <c r="O27" s="114"/>
      <c r="P27" s="113"/>
      <c r="Q27" s="115"/>
      <c r="R27" s="263"/>
      <c r="S27" s="273">
        <f t="shared" si="2"/>
        <v>7.9</v>
      </c>
      <c r="U27" s="75"/>
    </row>
    <row r="28" spans="1:21" ht="17.25">
      <c r="A28" s="70"/>
      <c r="B28" s="62">
        <f>B27+0.1</f>
        <v>7.199999999999999</v>
      </c>
      <c r="D28" s="227">
        <f t="shared" si="0"/>
        <v>7.199999999999999</v>
      </c>
      <c r="E28" s="70">
        <v>7.199999999999999</v>
      </c>
      <c r="F28" s="228" t="s">
        <v>153</v>
      </c>
      <c r="G28" s="76" t="s">
        <v>4</v>
      </c>
      <c r="H28" s="114">
        <v>19.4</v>
      </c>
      <c r="I28" s="113">
        <v>2.442</v>
      </c>
      <c r="J28" s="113">
        <v>2.3</v>
      </c>
      <c r="K28" s="113"/>
      <c r="L28" s="113"/>
      <c r="M28" s="113"/>
      <c r="N28" s="257">
        <f t="shared" si="1"/>
        <v>24.142</v>
      </c>
      <c r="O28" s="114"/>
      <c r="P28" s="113"/>
      <c r="Q28" s="115"/>
      <c r="R28" s="263"/>
      <c r="S28" s="273">
        <f t="shared" si="2"/>
        <v>24.142</v>
      </c>
      <c r="U28" s="75"/>
    </row>
    <row r="29" spans="1:21" ht="17.25">
      <c r="A29" s="70"/>
      <c r="B29" s="62">
        <f>B28+0.1</f>
        <v>7.299999999999999</v>
      </c>
      <c r="D29" s="227">
        <f t="shared" si="0"/>
        <v>7.299999999999999</v>
      </c>
      <c r="E29" s="70">
        <v>7.299999999999999</v>
      </c>
      <c r="F29" s="228" t="s">
        <v>203</v>
      </c>
      <c r="G29" s="76" t="s">
        <v>4</v>
      </c>
      <c r="H29" s="114"/>
      <c r="I29" s="113"/>
      <c r="J29" s="113"/>
      <c r="K29" s="113"/>
      <c r="L29" s="113"/>
      <c r="M29" s="113"/>
      <c r="N29" s="257">
        <f t="shared" si="1"/>
        <v>0</v>
      </c>
      <c r="O29" s="114"/>
      <c r="P29" s="113"/>
      <c r="Q29" s="115"/>
      <c r="R29" s="263">
        <v>22</v>
      </c>
      <c r="S29" s="273">
        <f t="shared" si="2"/>
        <v>22</v>
      </c>
      <c r="U29" s="75"/>
    </row>
    <row r="30" spans="1:21" ht="17.25">
      <c r="A30" s="70"/>
      <c r="B30" s="62">
        <f>B29+0.1</f>
        <v>7.399999999999999</v>
      </c>
      <c r="D30" s="227">
        <f t="shared" si="0"/>
        <v>7.399999999999999</v>
      </c>
      <c r="E30" s="70">
        <v>7.399999999999999</v>
      </c>
      <c r="F30" s="228" t="s">
        <v>171</v>
      </c>
      <c r="G30" s="76" t="s">
        <v>4</v>
      </c>
      <c r="H30" s="114"/>
      <c r="I30" s="113">
        <v>1.96</v>
      </c>
      <c r="J30" s="113"/>
      <c r="K30" s="113"/>
      <c r="L30" s="113"/>
      <c r="M30" s="113"/>
      <c r="N30" s="257">
        <f t="shared" si="1"/>
        <v>1.96</v>
      </c>
      <c r="O30" s="114">
        <v>12</v>
      </c>
      <c r="P30" s="113"/>
      <c r="Q30" s="115">
        <f>SUM(O30+P30)</f>
        <v>12</v>
      </c>
      <c r="R30" s="263">
        <v>1.5</v>
      </c>
      <c r="S30" s="273">
        <f t="shared" si="2"/>
        <v>15.46</v>
      </c>
      <c r="U30" s="75"/>
    </row>
    <row r="31" spans="1:21" ht="17.25">
      <c r="A31" s="70"/>
      <c r="B31" s="62">
        <f>B30+0.1</f>
        <v>7.499999999999998</v>
      </c>
      <c r="D31" s="227">
        <f t="shared" si="0"/>
        <v>7.499999999999998</v>
      </c>
      <c r="E31" s="70">
        <v>7.499999999999998</v>
      </c>
      <c r="F31" s="228" t="s">
        <v>131</v>
      </c>
      <c r="G31" s="76" t="s">
        <v>4</v>
      </c>
      <c r="H31" s="114"/>
      <c r="I31" s="113"/>
      <c r="J31" s="113"/>
      <c r="K31" s="113"/>
      <c r="L31" s="113">
        <v>2.4</v>
      </c>
      <c r="M31" s="113"/>
      <c r="N31" s="257">
        <f t="shared" si="1"/>
        <v>2.4</v>
      </c>
      <c r="O31" s="114"/>
      <c r="P31" s="113"/>
      <c r="Q31" s="115"/>
      <c r="R31" s="263"/>
      <c r="S31" s="273">
        <f t="shared" si="2"/>
        <v>2.4</v>
      </c>
      <c r="U31" s="75"/>
    </row>
    <row r="32" spans="1:21" ht="17.25">
      <c r="A32" s="70"/>
      <c r="B32" s="62">
        <f>B31+0.1</f>
        <v>7.599999999999998</v>
      </c>
      <c r="D32" s="227">
        <f t="shared" si="0"/>
        <v>7.599999999999998</v>
      </c>
      <c r="E32" s="70">
        <v>7.599999999999998</v>
      </c>
      <c r="F32" s="228" t="s">
        <v>118</v>
      </c>
      <c r="G32" s="76" t="s">
        <v>4</v>
      </c>
      <c r="H32" s="114"/>
      <c r="I32" s="113"/>
      <c r="J32" s="113"/>
      <c r="K32" s="113"/>
      <c r="L32" s="113"/>
      <c r="M32" s="113">
        <v>0.3</v>
      </c>
      <c r="N32" s="257">
        <f t="shared" si="1"/>
        <v>0.3</v>
      </c>
      <c r="O32" s="114"/>
      <c r="P32" s="113"/>
      <c r="Q32" s="115"/>
      <c r="R32" s="263"/>
      <c r="S32" s="273">
        <f t="shared" si="2"/>
        <v>0.3</v>
      </c>
      <c r="U32" s="75"/>
    </row>
    <row r="33" spans="1:21" ht="34.5">
      <c r="A33" s="70"/>
      <c r="B33" s="62">
        <f>B32+0.1</f>
        <v>7.6999999999999975</v>
      </c>
      <c r="D33" s="227">
        <f t="shared" si="0"/>
        <v>7.6999999999999975</v>
      </c>
      <c r="E33" s="70">
        <v>7.6999999999999975</v>
      </c>
      <c r="F33" s="228" t="s">
        <v>151</v>
      </c>
      <c r="G33" s="238" t="s">
        <v>4</v>
      </c>
      <c r="H33" s="114"/>
      <c r="I33" s="113"/>
      <c r="J33" s="113"/>
      <c r="K33" s="113"/>
      <c r="L33" s="113"/>
      <c r="M33" s="113">
        <v>0.3</v>
      </c>
      <c r="N33" s="257">
        <f t="shared" si="1"/>
        <v>0.3</v>
      </c>
      <c r="O33" s="114"/>
      <c r="P33" s="113"/>
      <c r="Q33" s="115"/>
      <c r="R33" s="263"/>
      <c r="S33" s="273">
        <f t="shared" si="2"/>
        <v>0.3</v>
      </c>
      <c r="U33" s="75"/>
    </row>
    <row r="34" spans="1:21" ht="103.5">
      <c r="A34" s="69">
        <f>A26+1</f>
        <v>8</v>
      </c>
      <c r="D34" s="227">
        <f t="shared" si="0"/>
        <v>8</v>
      </c>
      <c r="E34" s="69">
        <v>8</v>
      </c>
      <c r="F34" s="228" t="s">
        <v>330</v>
      </c>
      <c r="G34" s="76" t="s">
        <v>4</v>
      </c>
      <c r="H34" s="114">
        <v>19.4</v>
      </c>
      <c r="I34" s="113">
        <v>4.4</v>
      </c>
      <c r="J34" s="113">
        <v>4.8</v>
      </c>
      <c r="K34" s="113">
        <v>5.4</v>
      </c>
      <c r="L34" s="113">
        <v>2.4</v>
      </c>
      <c r="M34" s="113"/>
      <c r="N34" s="257">
        <f t="shared" si="1"/>
        <v>36.4</v>
      </c>
      <c r="O34" s="114">
        <v>12</v>
      </c>
      <c r="P34" s="113"/>
      <c r="Q34" s="115">
        <f>SUM(O34+P34)</f>
        <v>12</v>
      </c>
      <c r="R34" s="263">
        <v>25</v>
      </c>
      <c r="S34" s="273">
        <f t="shared" si="2"/>
        <v>73.4</v>
      </c>
      <c r="U34" s="75"/>
    </row>
    <row r="35" spans="1:21" ht="51.75">
      <c r="A35" s="69">
        <f>A34+1</f>
        <v>9</v>
      </c>
      <c r="D35" s="227">
        <f t="shared" si="0"/>
        <v>9</v>
      </c>
      <c r="E35" s="69">
        <v>9</v>
      </c>
      <c r="F35" s="228" t="s">
        <v>112</v>
      </c>
      <c r="G35" s="76" t="s">
        <v>13</v>
      </c>
      <c r="H35" s="118">
        <v>235</v>
      </c>
      <c r="I35" s="117">
        <v>80</v>
      </c>
      <c r="J35" s="117">
        <v>70</v>
      </c>
      <c r="K35" s="117">
        <v>105</v>
      </c>
      <c r="L35" s="117">
        <v>60</v>
      </c>
      <c r="M35" s="117"/>
      <c r="N35" s="255">
        <f t="shared" si="1"/>
        <v>550</v>
      </c>
      <c r="O35" s="118">
        <v>245</v>
      </c>
      <c r="P35" s="117">
        <v>0</v>
      </c>
      <c r="Q35" s="119">
        <f>SUM(O35+P35)</f>
        <v>245</v>
      </c>
      <c r="R35" s="261">
        <v>150</v>
      </c>
      <c r="S35" s="271">
        <f t="shared" si="2"/>
        <v>945</v>
      </c>
      <c r="U35" s="75"/>
    </row>
    <row r="36" spans="1:21" ht="69">
      <c r="A36" s="69">
        <f>A35+1</f>
        <v>10</v>
      </c>
      <c r="D36" s="227">
        <f t="shared" si="0"/>
        <v>10</v>
      </c>
      <c r="E36" s="69">
        <v>10</v>
      </c>
      <c r="F36" s="228" t="s">
        <v>121</v>
      </c>
      <c r="G36" s="76"/>
      <c r="H36" s="102"/>
      <c r="I36" s="101"/>
      <c r="J36" s="101"/>
      <c r="K36" s="101"/>
      <c r="L36" s="101"/>
      <c r="M36" s="101"/>
      <c r="N36" s="256">
        <f t="shared" si="1"/>
        <v>0</v>
      </c>
      <c r="O36" s="102"/>
      <c r="P36" s="101"/>
      <c r="Q36" s="112"/>
      <c r="R36" s="262"/>
      <c r="S36" s="272"/>
      <c r="U36" s="75"/>
    </row>
    <row r="37" spans="1:21" ht="17.25">
      <c r="A37" s="70"/>
      <c r="D37" s="227">
        <f t="shared" si="0"/>
        <v>0</v>
      </c>
      <c r="E37" s="70">
        <v>10.1</v>
      </c>
      <c r="F37" s="228" t="s">
        <v>154</v>
      </c>
      <c r="G37" s="76" t="s">
        <v>10</v>
      </c>
      <c r="H37" s="118">
        <v>359</v>
      </c>
      <c r="I37" s="117">
        <v>87</v>
      </c>
      <c r="J37" s="117">
        <v>253.5</v>
      </c>
      <c r="K37" s="117">
        <v>39</v>
      </c>
      <c r="L37" s="117">
        <v>177.45</v>
      </c>
      <c r="M37" s="117"/>
      <c r="N37" s="255">
        <f t="shared" si="1"/>
        <v>915.95</v>
      </c>
      <c r="O37" s="118"/>
      <c r="P37" s="117"/>
      <c r="Q37" s="119"/>
      <c r="R37" s="261"/>
      <c r="S37" s="271">
        <f t="shared" si="2"/>
        <v>915.95</v>
      </c>
      <c r="U37" s="75"/>
    </row>
    <row r="38" spans="1:21" ht="17.25">
      <c r="A38" s="70"/>
      <c r="D38" s="227">
        <f t="shared" si="0"/>
        <v>0</v>
      </c>
      <c r="E38" s="70">
        <v>10.2</v>
      </c>
      <c r="F38" s="228" t="s">
        <v>155</v>
      </c>
      <c r="G38" s="76" t="s">
        <v>10</v>
      </c>
      <c r="H38" s="118">
        <v>1014</v>
      </c>
      <c r="I38" s="117">
        <v>237</v>
      </c>
      <c r="J38" s="117">
        <v>338</v>
      </c>
      <c r="K38" s="117">
        <v>101</v>
      </c>
      <c r="L38" s="117">
        <v>236.6</v>
      </c>
      <c r="M38" s="117"/>
      <c r="N38" s="255">
        <f t="shared" si="1"/>
        <v>1926.6</v>
      </c>
      <c r="O38" s="118"/>
      <c r="P38" s="117"/>
      <c r="Q38" s="119"/>
      <c r="R38" s="261"/>
      <c r="S38" s="271">
        <f t="shared" si="2"/>
        <v>1926.6</v>
      </c>
      <c r="U38" s="75"/>
    </row>
    <row r="39" spans="1:21" ht="86.25">
      <c r="A39" s="69">
        <f>A36+1</f>
        <v>11</v>
      </c>
      <c r="D39" s="227">
        <f t="shared" si="0"/>
        <v>11</v>
      </c>
      <c r="E39" s="69">
        <v>11</v>
      </c>
      <c r="F39" s="228" t="s">
        <v>122</v>
      </c>
      <c r="G39" s="76"/>
      <c r="H39" s="102"/>
      <c r="I39" s="101"/>
      <c r="J39" s="101"/>
      <c r="K39" s="101"/>
      <c r="L39" s="101"/>
      <c r="M39" s="101"/>
      <c r="N39" s="256">
        <f t="shared" si="1"/>
        <v>0</v>
      </c>
      <c r="O39" s="102"/>
      <c r="P39" s="101"/>
      <c r="Q39" s="112"/>
      <c r="R39" s="262"/>
      <c r="S39" s="272"/>
      <c r="U39" s="75"/>
    </row>
    <row r="40" spans="1:21" ht="17.25">
      <c r="A40" s="70"/>
      <c r="B40" s="62">
        <f>A39+0.1</f>
        <v>11.1</v>
      </c>
      <c r="D40" s="227">
        <f t="shared" si="0"/>
        <v>11.1</v>
      </c>
      <c r="E40" s="70">
        <v>11.1</v>
      </c>
      <c r="F40" s="228" t="s">
        <v>14</v>
      </c>
      <c r="G40" s="76" t="s">
        <v>15</v>
      </c>
      <c r="H40" s="121">
        <v>400</v>
      </c>
      <c r="I40" s="120">
        <v>50</v>
      </c>
      <c r="J40" s="120">
        <v>100</v>
      </c>
      <c r="K40" s="120">
        <v>400</v>
      </c>
      <c r="L40" s="120">
        <v>300</v>
      </c>
      <c r="M40" s="120"/>
      <c r="N40" s="254">
        <f t="shared" si="1"/>
        <v>1250</v>
      </c>
      <c r="O40" s="121">
        <v>100</v>
      </c>
      <c r="P40" s="120">
        <v>100</v>
      </c>
      <c r="Q40" s="122">
        <f>SUM(O40+P40)</f>
        <v>200</v>
      </c>
      <c r="R40" s="260">
        <v>75</v>
      </c>
      <c r="S40" s="270">
        <f t="shared" si="2"/>
        <v>1525</v>
      </c>
      <c r="U40" s="75"/>
    </row>
    <row r="41" spans="1:21" ht="17.25">
      <c r="A41" s="70"/>
      <c r="B41" s="62">
        <f>B40+0.1</f>
        <v>11.2</v>
      </c>
      <c r="D41" s="227">
        <f t="shared" si="0"/>
        <v>11.2</v>
      </c>
      <c r="E41" s="70">
        <v>11.2</v>
      </c>
      <c r="F41" s="228" t="s">
        <v>16</v>
      </c>
      <c r="G41" s="76" t="s">
        <v>15</v>
      </c>
      <c r="H41" s="121">
        <v>600</v>
      </c>
      <c r="I41" s="120">
        <v>100</v>
      </c>
      <c r="J41" s="120">
        <v>50</v>
      </c>
      <c r="K41" s="120">
        <v>600</v>
      </c>
      <c r="L41" s="120">
        <v>500</v>
      </c>
      <c r="M41" s="120"/>
      <c r="N41" s="254">
        <f t="shared" si="1"/>
        <v>1850</v>
      </c>
      <c r="O41" s="121">
        <v>100</v>
      </c>
      <c r="P41" s="120">
        <v>100</v>
      </c>
      <c r="Q41" s="122">
        <f>SUM(O41+P41)</f>
        <v>200</v>
      </c>
      <c r="R41" s="260">
        <v>75</v>
      </c>
      <c r="S41" s="270">
        <f t="shared" si="2"/>
        <v>2125</v>
      </c>
      <c r="U41" s="75"/>
    </row>
    <row r="42" spans="1:21" ht="17.25">
      <c r="A42" s="70"/>
      <c r="B42" s="62">
        <f>B41+0.1</f>
        <v>11.299999999999999</v>
      </c>
      <c r="D42" s="227">
        <f t="shared" si="0"/>
        <v>11.299999999999999</v>
      </c>
      <c r="E42" s="70">
        <v>11.299999999999999</v>
      </c>
      <c r="F42" s="228" t="s">
        <v>17</v>
      </c>
      <c r="G42" s="76" t="s">
        <v>15</v>
      </c>
      <c r="H42" s="121">
        <v>300</v>
      </c>
      <c r="I42" s="120">
        <v>100</v>
      </c>
      <c r="J42" s="120">
        <v>50</v>
      </c>
      <c r="K42" s="120">
        <v>200</v>
      </c>
      <c r="L42" s="120">
        <v>500</v>
      </c>
      <c r="M42" s="120"/>
      <c r="N42" s="254">
        <f t="shared" si="1"/>
        <v>1150</v>
      </c>
      <c r="O42" s="121">
        <v>100</v>
      </c>
      <c r="P42" s="120">
        <v>50</v>
      </c>
      <c r="Q42" s="122">
        <f>SUM(O42+P42)</f>
        <v>150</v>
      </c>
      <c r="R42" s="260">
        <v>75</v>
      </c>
      <c r="S42" s="270">
        <f t="shared" si="2"/>
        <v>1375</v>
      </c>
      <c r="U42" s="75"/>
    </row>
    <row r="43" spans="1:21" ht="17.25">
      <c r="A43" s="70"/>
      <c r="B43" s="62">
        <f>B42+0.1</f>
        <v>11.399999999999999</v>
      </c>
      <c r="D43" s="227">
        <f t="shared" si="0"/>
        <v>11.399999999999999</v>
      </c>
      <c r="E43" s="70">
        <v>11.399999999999999</v>
      </c>
      <c r="F43" s="228" t="s">
        <v>18</v>
      </c>
      <c r="G43" s="76" t="s">
        <v>15</v>
      </c>
      <c r="H43" s="121">
        <v>150</v>
      </c>
      <c r="I43" s="120">
        <v>50</v>
      </c>
      <c r="J43" s="120">
        <v>20</v>
      </c>
      <c r="K43" s="120">
        <v>100</v>
      </c>
      <c r="L43" s="120">
        <v>200</v>
      </c>
      <c r="M43" s="120"/>
      <c r="N43" s="254">
        <f t="shared" si="1"/>
        <v>520</v>
      </c>
      <c r="O43" s="121">
        <v>100</v>
      </c>
      <c r="P43" s="120">
        <v>50</v>
      </c>
      <c r="Q43" s="122">
        <f>SUM(O43+P43)</f>
        <v>150</v>
      </c>
      <c r="R43" s="260">
        <v>75</v>
      </c>
      <c r="S43" s="270">
        <f t="shared" si="2"/>
        <v>745</v>
      </c>
      <c r="U43" s="75"/>
    </row>
    <row r="44" spans="1:21" ht="189.75">
      <c r="A44" s="69">
        <f>A39+1</f>
        <v>12</v>
      </c>
      <c r="D44" s="227">
        <f t="shared" si="0"/>
        <v>12</v>
      </c>
      <c r="E44" s="69">
        <v>12</v>
      </c>
      <c r="F44" s="228" t="s">
        <v>134</v>
      </c>
      <c r="G44" s="76" t="s">
        <v>4</v>
      </c>
      <c r="H44" s="118">
        <v>2</v>
      </c>
      <c r="I44" s="117">
        <v>0.4</v>
      </c>
      <c r="J44" s="117"/>
      <c r="K44" s="117">
        <v>2</v>
      </c>
      <c r="L44" s="117">
        <v>1</v>
      </c>
      <c r="M44" s="117"/>
      <c r="N44" s="255">
        <f t="shared" si="1"/>
        <v>5.4</v>
      </c>
      <c r="O44" s="118"/>
      <c r="P44" s="117">
        <v>17</v>
      </c>
      <c r="Q44" s="119">
        <f>SUM(O44+P44)</f>
        <v>17</v>
      </c>
      <c r="R44" s="261"/>
      <c r="S44" s="271">
        <f t="shared" si="2"/>
        <v>22.4</v>
      </c>
      <c r="U44" s="75"/>
    </row>
    <row r="45" spans="1:21" ht="51.75">
      <c r="A45" s="69">
        <f>A44+1</f>
        <v>13</v>
      </c>
      <c r="D45" s="227">
        <f t="shared" si="0"/>
        <v>13</v>
      </c>
      <c r="E45" s="69">
        <v>13</v>
      </c>
      <c r="F45" s="228" t="s">
        <v>135</v>
      </c>
      <c r="G45" s="76" t="s">
        <v>19</v>
      </c>
      <c r="H45" s="121">
        <v>24</v>
      </c>
      <c r="I45" s="120">
        <v>6</v>
      </c>
      <c r="J45" s="120">
        <v>10</v>
      </c>
      <c r="K45" s="120">
        <v>20</v>
      </c>
      <c r="L45" s="120">
        <v>10</v>
      </c>
      <c r="M45" s="120">
        <v>10</v>
      </c>
      <c r="N45" s="254">
        <f t="shared" si="1"/>
        <v>80</v>
      </c>
      <c r="O45" s="121">
        <v>20</v>
      </c>
      <c r="P45" s="120">
        <v>100</v>
      </c>
      <c r="Q45" s="122">
        <f>SUM(O45+P45)</f>
        <v>120</v>
      </c>
      <c r="R45" s="260">
        <v>75</v>
      </c>
      <c r="S45" s="270">
        <f t="shared" si="2"/>
        <v>275</v>
      </c>
      <c r="U45" s="75"/>
    </row>
    <row r="46" spans="1:21" ht="69">
      <c r="A46" s="69">
        <f>A45+1</f>
        <v>14</v>
      </c>
      <c r="D46" s="227">
        <f t="shared" si="0"/>
        <v>14</v>
      </c>
      <c r="E46" s="69">
        <v>14</v>
      </c>
      <c r="F46" s="228" t="s">
        <v>123</v>
      </c>
      <c r="G46" s="76" t="s">
        <v>15</v>
      </c>
      <c r="H46" s="121">
        <v>10</v>
      </c>
      <c r="I46" s="120">
        <v>10</v>
      </c>
      <c r="J46" s="120"/>
      <c r="K46" s="120">
        <v>10</v>
      </c>
      <c r="L46" s="120"/>
      <c r="M46" s="120"/>
      <c r="N46" s="254">
        <f t="shared" si="1"/>
        <v>30</v>
      </c>
      <c r="O46" s="121"/>
      <c r="P46" s="120"/>
      <c r="Q46" s="122"/>
      <c r="R46" s="260"/>
      <c r="S46" s="270">
        <f t="shared" si="2"/>
        <v>30</v>
      </c>
      <c r="U46" s="75"/>
    </row>
    <row r="47" spans="1:21" ht="86.25">
      <c r="A47" s="69">
        <f>A46+1</f>
        <v>15</v>
      </c>
      <c r="D47" s="227">
        <f t="shared" si="0"/>
        <v>15</v>
      </c>
      <c r="E47" s="69">
        <v>15</v>
      </c>
      <c r="F47" s="228" t="s">
        <v>124</v>
      </c>
      <c r="G47" s="76" t="s">
        <v>15</v>
      </c>
      <c r="H47" s="121">
        <v>10</v>
      </c>
      <c r="I47" s="120">
        <v>5</v>
      </c>
      <c r="J47" s="120"/>
      <c r="K47" s="120">
        <v>5</v>
      </c>
      <c r="L47" s="120">
        <v>3</v>
      </c>
      <c r="M47" s="120"/>
      <c r="N47" s="254">
        <f t="shared" si="1"/>
        <v>23</v>
      </c>
      <c r="O47" s="121"/>
      <c r="P47" s="120"/>
      <c r="Q47" s="122"/>
      <c r="R47" s="260"/>
      <c r="S47" s="270">
        <f t="shared" si="2"/>
        <v>23</v>
      </c>
      <c r="U47" s="75"/>
    </row>
    <row r="48" spans="1:21" ht="51.75">
      <c r="A48" s="69">
        <f>A47+1</f>
        <v>16</v>
      </c>
      <c r="D48" s="227">
        <f t="shared" si="0"/>
        <v>16</v>
      </c>
      <c r="E48" s="69">
        <v>16</v>
      </c>
      <c r="F48" s="228" t="s">
        <v>136</v>
      </c>
      <c r="G48" s="76" t="s">
        <v>10</v>
      </c>
      <c r="H48" s="118">
        <v>400</v>
      </c>
      <c r="I48" s="117">
        <v>400</v>
      </c>
      <c r="J48" s="117"/>
      <c r="K48" s="117">
        <v>400</v>
      </c>
      <c r="L48" s="117">
        <v>100</v>
      </c>
      <c r="M48" s="117"/>
      <c r="N48" s="255">
        <f t="shared" si="1"/>
        <v>1300</v>
      </c>
      <c r="O48" s="118"/>
      <c r="P48" s="117"/>
      <c r="Q48" s="119"/>
      <c r="R48" s="261"/>
      <c r="S48" s="271">
        <f t="shared" si="2"/>
        <v>1300</v>
      </c>
      <c r="U48" s="75"/>
    </row>
    <row r="49" spans="1:21" ht="69">
      <c r="A49" s="69">
        <f>A48+1</f>
        <v>17</v>
      </c>
      <c r="D49" s="227">
        <f t="shared" si="0"/>
        <v>17</v>
      </c>
      <c r="E49" s="69">
        <v>17</v>
      </c>
      <c r="F49" s="228" t="s">
        <v>481</v>
      </c>
      <c r="G49" s="76"/>
      <c r="H49" s="102"/>
      <c r="I49" s="101"/>
      <c r="J49" s="101"/>
      <c r="K49" s="101"/>
      <c r="L49" s="101"/>
      <c r="M49" s="101"/>
      <c r="N49" s="256"/>
      <c r="O49" s="102"/>
      <c r="P49" s="101"/>
      <c r="Q49" s="112"/>
      <c r="R49" s="262"/>
      <c r="S49" s="272"/>
      <c r="U49" s="75"/>
    </row>
    <row r="50" spans="1:21" ht="17.25">
      <c r="A50" s="69"/>
      <c r="B50" s="62">
        <f>A49+0.1</f>
        <v>17.1</v>
      </c>
      <c r="D50" s="227">
        <f t="shared" si="0"/>
        <v>17.1</v>
      </c>
      <c r="E50" s="69">
        <v>17.1</v>
      </c>
      <c r="F50" s="228" t="s">
        <v>357</v>
      </c>
      <c r="G50" s="76" t="s">
        <v>15</v>
      </c>
      <c r="H50" s="121"/>
      <c r="I50" s="120"/>
      <c r="J50" s="120"/>
      <c r="K50" s="120"/>
      <c r="L50" s="120"/>
      <c r="M50" s="125">
        <v>1</v>
      </c>
      <c r="N50" s="254">
        <f t="shared" si="1"/>
        <v>1</v>
      </c>
      <c r="O50" s="121"/>
      <c r="P50" s="120"/>
      <c r="Q50" s="122"/>
      <c r="R50" s="260"/>
      <c r="S50" s="270">
        <f t="shared" si="2"/>
        <v>1</v>
      </c>
      <c r="U50" s="75"/>
    </row>
    <row r="51" spans="1:21" ht="17.25">
      <c r="A51" s="69"/>
      <c r="B51" s="62">
        <f>B50+0.1</f>
        <v>17.200000000000003</v>
      </c>
      <c r="D51" s="227">
        <f t="shared" si="0"/>
        <v>17.200000000000003</v>
      </c>
      <c r="E51" s="69">
        <v>17.200000000000003</v>
      </c>
      <c r="F51" s="228" t="s">
        <v>358</v>
      </c>
      <c r="G51" s="76" t="s">
        <v>15</v>
      </c>
      <c r="H51" s="121"/>
      <c r="I51" s="120"/>
      <c r="J51" s="120"/>
      <c r="K51" s="120"/>
      <c r="L51" s="120"/>
      <c r="M51" s="120">
        <v>1</v>
      </c>
      <c r="N51" s="254">
        <f t="shared" si="1"/>
        <v>1</v>
      </c>
      <c r="O51" s="121"/>
      <c r="P51" s="120"/>
      <c r="Q51" s="122"/>
      <c r="R51" s="260"/>
      <c r="S51" s="270">
        <f t="shared" si="2"/>
        <v>1</v>
      </c>
      <c r="U51" s="75"/>
    </row>
    <row r="52" spans="1:21" ht="17.25">
      <c r="A52" s="69"/>
      <c r="B52" s="62">
        <f>B51+0.1</f>
        <v>17.300000000000004</v>
      </c>
      <c r="D52" s="227">
        <f t="shared" si="0"/>
        <v>17.300000000000004</v>
      </c>
      <c r="E52" s="69">
        <v>17.300000000000004</v>
      </c>
      <c r="F52" s="228" t="s">
        <v>480</v>
      </c>
      <c r="G52" s="76" t="s">
        <v>15</v>
      </c>
      <c r="H52" s="121"/>
      <c r="I52" s="120"/>
      <c r="J52" s="120"/>
      <c r="K52" s="120">
        <v>1</v>
      </c>
      <c r="L52" s="120"/>
      <c r="M52" s="120"/>
      <c r="N52" s="254">
        <f t="shared" si="1"/>
        <v>1</v>
      </c>
      <c r="O52" s="121"/>
      <c r="P52" s="120"/>
      <c r="Q52" s="122"/>
      <c r="R52" s="260"/>
      <c r="S52" s="270">
        <f t="shared" si="2"/>
        <v>1</v>
      </c>
      <c r="U52" s="75"/>
    </row>
    <row r="53" spans="1:21" ht="69">
      <c r="A53" s="69">
        <f>A49+1</f>
        <v>18</v>
      </c>
      <c r="D53" s="227">
        <f t="shared" si="0"/>
        <v>18</v>
      </c>
      <c r="E53" s="69">
        <v>18</v>
      </c>
      <c r="F53" s="228" t="s">
        <v>456</v>
      </c>
      <c r="G53" s="76" t="s">
        <v>9</v>
      </c>
      <c r="H53" s="102"/>
      <c r="I53" s="101"/>
      <c r="J53" s="101"/>
      <c r="K53" s="101"/>
      <c r="L53" s="117">
        <v>2.7</v>
      </c>
      <c r="M53" s="117"/>
      <c r="N53" s="255">
        <f t="shared" si="1"/>
        <v>2.7</v>
      </c>
      <c r="O53" s="118"/>
      <c r="P53" s="117"/>
      <c r="Q53" s="119"/>
      <c r="R53" s="261"/>
      <c r="S53" s="271">
        <f t="shared" si="2"/>
        <v>2.7</v>
      </c>
      <c r="U53" s="75"/>
    </row>
    <row r="54" spans="1:21" ht="103.5">
      <c r="A54" s="69">
        <f>A53+1</f>
        <v>19</v>
      </c>
      <c r="D54" s="227">
        <f t="shared" si="0"/>
        <v>19</v>
      </c>
      <c r="E54" s="69">
        <v>19</v>
      </c>
      <c r="F54" s="228" t="s">
        <v>407</v>
      </c>
      <c r="G54" s="76"/>
      <c r="H54" s="102"/>
      <c r="I54" s="101"/>
      <c r="J54" s="101"/>
      <c r="K54" s="101"/>
      <c r="L54" s="101"/>
      <c r="M54" s="101"/>
      <c r="N54" s="256"/>
      <c r="O54" s="102"/>
      <c r="P54" s="101"/>
      <c r="Q54" s="112"/>
      <c r="R54" s="262"/>
      <c r="S54" s="272"/>
      <c r="U54" s="75"/>
    </row>
    <row r="55" spans="1:21" ht="17.25">
      <c r="A55" s="70"/>
      <c r="B55" s="62">
        <f>A54+0.1</f>
        <v>19.1</v>
      </c>
      <c r="D55" s="227">
        <f t="shared" si="0"/>
        <v>19.1</v>
      </c>
      <c r="E55" s="70">
        <v>19.1</v>
      </c>
      <c r="F55" s="228" t="s">
        <v>331</v>
      </c>
      <c r="G55" s="238" t="s">
        <v>20</v>
      </c>
      <c r="H55" s="118">
        <v>190</v>
      </c>
      <c r="I55" s="117">
        <v>40</v>
      </c>
      <c r="J55" s="117">
        <v>130</v>
      </c>
      <c r="K55" s="117">
        <v>90</v>
      </c>
      <c r="L55" s="117">
        <v>30</v>
      </c>
      <c r="M55" s="117"/>
      <c r="N55" s="255">
        <f t="shared" si="1"/>
        <v>480</v>
      </c>
      <c r="O55" s="118">
        <v>200</v>
      </c>
      <c r="P55" s="117">
        <v>300</v>
      </c>
      <c r="Q55" s="119">
        <f>SUM(O55+P55)</f>
        <v>500</v>
      </c>
      <c r="R55" s="261">
        <v>200</v>
      </c>
      <c r="S55" s="271">
        <f t="shared" si="2"/>
        <v>1180</v>
      </c>
      <c r="U55" s="75"/>
    </row>
    <row r="56" spans="1:21" ht="17.25">
      <c r="A56" s="70"/>
      <c r="B56" s="62">
        <f>B55+0.1</f>
        <v>19.200000000000003</v>
      </c>
      <c r="D56" s="227">
        <f t="shared" si="0"/>
        <v>19.200000000000003</v>
      </c>
      <c r="E56" s="70">
        <v>19.200000000000003</v>
      </c>
      <c r="F56" s="228" t="s">
        <v>137</v>
      </c>
      <c r="G56" s="238" t="s">
        <v>20</v>
      </c>
      <c r="H56" s="118">
        <v>40</v>
      </c>
      <c r="I56" s="117">
        <v>10</v>
      </c>
      <c r="J56" s="117">
        <v>30</v>
      </c>
      <c r="K56" s="117">
        <v>20</v>
      </c>
      <c r="L56" s="117">
        <v>10</v>
      </c>
      <c r="M56" s="117"/>
      <c r="N56" s="255">
        <f t="shared" si="1"/>
        <v>110</v>
      </c>
      <c r="O56" s="118">
        <v>200</v>
      </c>
      <c r="P56" s="117">
        <v>150</v>
      </c>
      <c r="Q56" s="119">
        <f>SUM(O56+P56)</f>
        <v>350</v>
      </c>
      <c r="R56" s="261">
        <v>100</v>
      </c>
      <c r="S56" s="271">
        <f t="shared" si="2"/>
        <v>560</v>
      </c>
      <c r="U56" s="75"/>
    </row>
    <row r="57" spans="1:21" ht="17.25">
      <c r="A57" s="70"/>
      <c r="B57" s="62">
        <f>B56+0.1</f>
        <v>19.300000000000004</v>
      </c>
      <c r="D57" s="227">
        <f t="shared" si="0"/>
        <v>19.300000000000004</v>
      </c>
      <c r="E57" s="70">
        <v>19.300000000000004</v>
      </c>
      <c r="F57" s="228" t="s">
        <v>355</v>
      </c>
      <c r="G57" s="238" t="s">
        <v>20</v>
      </c>
      <c r="H57" s="118">
        <v>20</v>
      </c>
      <c r="I57" s="117">
        <v>10</v>
      </c>
      <c r="J57" s="117">
        <v>20</v>
      </c>
      <c r="K57" s="117">
        <v>10</v>
      </c>
      <c r="L57" s="117">
        <v>10</v>
      </c>
      <c r="M57" s="117"/>
      <c r="N57" s="255">
        <f t="shared" si="1"/>
        <v>70</v>
      </c>
      <c r="O57" s="118">
        <v>50</v>
      </c>
      <c r="P57" s="117">
        <v>150</v>
      </c>
      <c r="Q57" s="119">
        <f>SUM(O57+P57)</f>
        <v>200</v>
      </c>
      <c r="R57" s="261">
        <v>100</v>
      </c>
      <c r="S57" s="271">
        <f t="shared" si="2"/>
        <v>370</v>
      </c>
      <c r="U57" s="75"/>
    </row>
    <row r="58" spans="1:21" ht="103.5">
      <c r="A58" s="60">
        <f>A54+1</f>
        <v>20</v>
      </c>
      <c r="D58" s="227">
        <f t="shared" si="0"/>
        <v>20</v>
      </c>
      <c r="E58" s="69">
        <v>20</v>
      </c>
      <c r="F58" s="228" t="s">
        <v>408</v>
      </c>
      <c r="G58" s="76"/>
      <c r="H58" s="102"/>
      <c r="I58" s="101"/>
      <c r="J58" s="101"/>
      <c r="K58" s="101"/>
      <c r="L58" s="101"/>
      <c r="M58" s="101"/>
      <c r="N58" s="256"/>
      <c r="O58" s="102"/>
      <c r="P58" s="101"/>
      <c r="Q58" s="112"/>
      <c r="R58" s="262"/>
      <c r="S58" s="272"/>
      <c r="U58" s="75"/>
    </row>
    <row r="59" spans="1:21" ht="17.25">
      <c r="A59" s="60"/>
      <c r="B59" s="62">
        <f>A58+0.1</f>
        <v>20.1</v>
      </c>
      <c r="D59" s="227">
        <f t="shared" si="0"/>
        <v>20.1</v>
      </c>
      <c r="E59" s="69">
        <v>20.1</v>
      </c>
      <c r="F59" s="228" t="s">
        <v>331</v>
      </c>
      <c r="G59" s="238" t="s">
        <v>20</v>
      </c>
      <c r="H59" s="118"/>
      <c r="I59" s="117">
        <v>50</v>
      </c>
      <c r="J59" s="117"/>
      <c r="K59" s="117"/>
      <c r="L59" s="117"/>
      <c r="M59" s="117"/>
      <c r="N59" s="255">
        <f t="shared" si="1"/>
        <v>50</v>
      </c>
      <c r="O59" s="118"/>
      <c r="P59" s="117"/>
      <c r="Q59" s="119"/>
      <c r="R59" s="261"/>
      <c r="S59" s="271">
        <f t="shared" si="2"/>
        <v>50</v>
      </c>
      <c r="U59" s="75"/>
    </row>
    <row r="60" spans="1:21" ht="17.25">
      <c r="A60" s="60"/>
      <c r="B60" s="62">
        <f>B59+0.1</f>
        <v>20.200000000000003</v>
      </c>
      <c r="D60" s="227">
        <f t="shared" si="0"/>
        <v>20.200000000000003</v>
      </c>
      <c r="E60" s="69">
        <v>20.200000000000003</v>
      </c>
      <c r="F60" s="228" t="s">
        <v>137</v>
      </c>
      <c r="G60" s="238" t="s">
        <v>20</v>
      </c>
      <c r="H60" s="118"/>
      <c r="I60" s="117">
        <v>10</v>
      </c>
      <c r="J60" s="117"/>
      <c r="K60" s="117"/>
      <c r="L60" s="117"/>
      <c r="M60" s="117"/>
      <c r="N60" s="255">
        <f t="shared" si="1"/>
        <v>10</v>
      </c>
      <c r="O60" s="118"/>
      <c r="P60" s="117"/>
      <c r="Q60" s="119"/>
      <c r="R60" s="261"/>
      <c r="S60" s="271">
        <f t="shared" si="2"/>
        <v>10</v>
      </c>
      <c r="U60" s="75"/>
    </row>
    <row r="61" spans="1:21" ht="17.25">
      <c r="A61" s="60"/>
      <c r="B61" s="62">
        <f>B60+0.1</f>
        <v>20.300000000000004</v>
      </c>
      <c r="D61" s="227">
        <f t="shared" si="0"/>
        <v>20.300000000000004</v>
      </c>
      <c r="E61" s="69">
        <v>20.300000000000004</v>
      </c>
      <c r="F61" s="228" t="s">
        <v>355</v>
      </c>
      <c r="G61" s="238" t="s">
        <v>20</v>
      </c>
      <c r="H61" s="118"/>
      <c r="I61" s="117">
        <v>5</v>
      </c>
      <c r="J61" s="117"/>
      <c r="K61" s="117"/>
      <c r="L61" s="117"/>
      <c r="M61" s="117"/>
      <c r="N61" s="255">
        <f t="shared" si="1"/>
        <v>5</v>
      </c>
      <c r="O61" s="118"/>
      <c r="P61" s="117"/>
      <c r="Q61" s="119"/>
      <c r="R61" s="261"/>
      <c r="S61" s="271">
        <f t="shared" si="2"/>
        <v>5</v>
      </c>
      <c r="U61" s="75"/>
    </row>
    <row r="62" spans="1:21" ht="120.75">
      <c r="A62" s="69">
        <f>A58+1</f>
        <v>21</v>
      </c>
      <c r="D62" s="227">
        <f t="shared" si="0"/>
        <v>21</v>
      </c>
      <c r="E62" s="69">
        <v>21</v>
      </c>
      <c r="F62" s="228" t="s">
        <v>409</v>
      </c>
      <c r="G62" s="238"/>
      <c r="H62" s="102"/>
      <c r="I62" s="101"/>
      <c r="J62" s="101"/>
      <c r="K62" s="101"/>
      <c r="L62" s="101"/>
      <c r="M62" s="101"/>
      <c r="N62" s="256"/>
      <c r="O62" s="102"/>
      <c r="P62" s="101"/>
      <c r="Q62" s="112"/>
      <c r="R62" s="262"/>
      <c r="S62" s="272"/>
      <c r="U62" s="75"/>
    </row>
    <row r="63" spans="1:21" ht="17.25">
      <c r="A63" s="61"/>
      <c r="B63" s="62">
        <f>A62+0.1</f>
        <v>21.1</v>
      </c>
      <c r="D63" s="227">
        <f t="shared" si="0"/>
        <v>21.1</v>
      </c>
      <c r="E63" s="230">
        <v>21.1</v>
      </c>
      <c r="F63" s="228" t="s">
        <v>332</v>
      </c>
      <c r="G63" s="238"/>
      <c r="H63" s="102"/>
      <c r="I63" s="101"/>
      <c r="J63" s="101"/>
      <c r="K63" s="101"/>
      <c r="L63" s="101"/>
      <c r="M63" s="101"/>
      <c r="N63" s="256"/>
      <c r="O63" s="102"/>
      <c r="P63" s="101"/>
      <c r="Q63" s="112"/>
      <c r="R63" s="262"/>
      <c r="S63" s="272"/>
      <c r="U63" s="75"/>
    </row>
    <row r="64" spans="1:21" ht="17.25">
      <c r="A64" s="60"/>
      <c r="C64" s="62" t="str">
        <f>CONCATENATE(B63,".1")</f>
        <v>21.1.1</v>
      </c>
      <c r="D64" s="227" t="str">
        <f t="shared" si="0"/>
        <v>21.1.1</v>
      </c>
      <c r="E64" s="69" t="s">
        <v>467</v>
      </c>
      <c r="F64" s="228" t="s">
        <v>113</v>
      </c>
      <c r="G64" s="238" t="s">
        <v>21</v>
      </c>
      <c r="H64" s="118">
        <v>66</v>
      </c>
      <c r="I64" s="117">
        <v>66</v>
      </c>
      <c r="J64" s="117">
        <v>528</v>
      </c>
      <c r="K64" s="117">
        <v>174</v>
      </c>
      <c r="L64" s="117">
        <v>66</v>
      </c>
      <c r="M64" s="117"/>
      <c r="N64" s="255">
        <f t="shared" si="1"/>
        <v>900</v>
      </c>
      <c r="O64" s="118"/>
      <c r="P64" s="117"/>
      <c r="Q64" s="119"/>
      <c r="R64" s="261"/>
      <c r="S64" s="271">
        <f t="shared" si="2"/>
        <v>900</v>
      </c>
      <c r="U64" s="75"/>
    </row>
    <row r="65" spans="1:21" ht="17.25">
      <c r="A65" s="60"/>
      <c r="C65" s="62" t="str">
        <f>CONCATENATE(B63,".2")</f>
        <v>21.1.2</v>
      </c>
      <c r="D65" s="227" t="str">
        <f t="shared" si="0"/>
        <v>21.1.2</v>
      </c>
      <c r="E65" s="69" t="s">
        <v>468</v>
      </c>
      <c r="F65" s="228" t="s">
        <v>114</v>
      </c>
      <c r="G65" s="238" t="s">
        <v>21</v>
      </c>
      <c r="H65" s="118">
        <v>22</v>
      </c>
      <c r="I65" s="117">
        <v>22</v>
      </c>
      <c r="J65" s="117">
        <v>176</v>
      </c>
      <c r="K65" s="117">
        <v>58</v>
      </c>
      <c r="L65" s="117">
        <v>22</v>
      </c>
      <c r="M65" s="117"/>
      <c r="N65" s="255">
        <f t="shared" si="1"/>
        <v>300</v>
      </c>
      <c r="O65" s="118"/>
      <c r="P65" s="117"/>
      <c r="Q65" s="119"/>
      <c r="R65" s="261"/>
      <c r="S65" s="271">
        <f t="shared" si="2"/>
        <v>300</v>
      </c>
      <c r="U65" s="75"/>
    </row>
    <row r="66" spans="1:21" ht="17.25">
      <c r="A66" s="60"/>
      <c r="C66" s="62" t="str">
        <f>CONCATENATE(B63,".3")</f>
        <v>21.1.3</v>
      </c>
      <c r="D66" s="227" t="str">
        <f t="shared" si="0"/>
        <v>21.1.3</v>
      </c>
      <c r="E66" s="69" t="s">
        <v>469</v>
      </c>
      <c r="F66" s="228" t="s">
        <v>115</v>
      </c>
      <c r="G66" s="238" t="s">
        <v>21</v>
      </c>
      <c r="H66" s="118">
        <v>22</v>
      </c>
      <c r="I66" s="117">
        <v>22</v>
      </c>
      <c r="J66" s="117">
        <v>176</v>
      </c>
      <c r="K66" s="117">
        <v>58</v>
      </c>
      <c r="L66" s="117">
        <v>22</v>
      </c>
      <c r="M66" s="117"/>
      <c r="N66" s="255">
        <f t="shared" si="1"/>
        <v>300</v>
      </c>
      <c r="O66" s="118"/>
      <c r="P66" s="117"/>
      <c r="Q66" s="119"/>
      <c r="R66" s="261"/>
      <c r="S66" s="271">
        <f t="shared" si="2"/>
        <v>300</v>
      </c>
      <c r="U66" s="75"/>
    </row>
    <row r="67" spans="1:21" ht="17.25">
      <c r="A67" s="61"/>
      <c r="B67" s="62">
        <f>B63+0.1</f>
        <v>21.200000000000003</v>
      </c>
      <c r="D67" s="227">
        <f t="shared" si="0"/>
        <v>21.200000000000003</v>
      </c>
      <c r="E67" s="230">
        <v>21.200000000000003</v>
      </c>
      <c r="F67" s="228" t="s">
        <v>138</v>
      </c>
      <c r="G67" s="238"/>
      <c r="H67" s="102"/>
      <c r="I67" s="101"/>
      <c r="J67" s="101"/>
      <c r="K67" s="101"/>
      <c r="L67" s="101"/>
      <c r="M67" s="101"/>
      <c r="N67" s="256"/>
      <c r="O67" s="102"/>
      <c r="P67" s="101"/>
      <c r="Q67" s="112"/>
      <c r="R67" s="262"/>
      <c r="S67" s="272"/>
      <c r="U67" s="75"/>
    </row>
    <row r="68" spans="1:21" ht="17.25">
      <c r="A68" s="60"/>
      <c r="C68" s="62" t="str">
        <f>CONCATENATE(B67,".1")</f>
        <v>21.2.1</v>
      </c>
      <c r="D68" s="227" t="str">
        <f t="shared" si="0"/>
        <v>21.2.1</v>
      </c>
      <c r="E68" s="69" t="s">
        <v>470</v>
      </c>
      <c r="F68" s="228" t="s">
        <v>113</v>
      </c>
      <c r="G68" s="238" t="s">
        <v>21</v>
      </c>
      <c r="H68" s="126">
        <v>1.1</v>
      </c>
      <c r="I68" s="117">
        <v>2</v>
      </c>
      <c r="J68" s="117">
        <v>71</v>
      </c>
      <c r="K68" s="117">
        <v>3</v>
      </c>
      <c r="L68" s="117">
        <v>1</v>
      </c>
      <c r="M68" s="117"/>
      <c r="N68" s="255">
        <f t="shared" si="1"/>
        <v>78.1</v>
      </c>
      <c r="O68" s="118"/>
      <c r="P68" s="117"/>
      <c r="Q68" s="119"/>
      <c r="R68" s="261"/>
      <c r="S68" s="271">
        <f t="shared" si="2"/>
        <v>78.1</v>
      </c>
      <c r="U68" s="75"/>
    </row>
    <row r="69" spans="1:21" ht="17.25">
      <c r="A69" s="60"/>
      <c r="C69" s="62" t="str">
        <f>CONCATENATE(B67,".2")</f>
        <v>21.2.2</v>
      </c>
      <c r="D69" s="227" t="str">
        <f t="shared" si="0"/>
        <v>21.2.2</v>
      </c>
      <c r="E69" s="69" t="s">
        <v>471</v>
      </c>
      <c r="F69" s="228" t="s">
        <v>114</v>
      </c>
      <c r="G69" s="238" t="s">
        <v>21</v>
      </c>
      <c r="H69" s="126">
        <v>3.3</v>
      </c>
      <c r="I69" s="117">
        <v>6</v>
      </c>
      <c r="J69" s="117">
        <v>213</v>
      </c>
      <c r="K69" s="117">
        <v>9</v>
      </c>
      <c r="L69" s="117">
        <v>3</v>
      </c>
      <c r="M69" s="117"/>
      <c r="N69" s="255">
        <f t="shared" si="1"/>
        <v>234.3</v>
      </c>
      <c r="O69" s="118"/>
      <c r="P69" s="117"/>
      <c r="Q69" s="119"/>
      <c r="R69" s="261"/>
      <c r="S69" s="271">
        <f t="shared" si="2"/>
        <v>234.3</v>
      </c>
      <c r="U69" s="75"/>
    </row>
    <row r="70" spans="1:21" ht="17.25">
      <c r="A70" s="60"/>
      <c r="C70" s="62" t="str">
        <f>CONCATENATE(B67,".3")</f>
        <v>21.2.3</v>
      </c>
      <c r="D70" s="227" t="str">
        <f t="shared" si="0"/>
        <v>21.2.3</v>
      </c>
      <c r="E70" s="69" t="s">
        <v>472</v>
      </c>
      <c r="F70" s="228" t="s">
        <v>115</v>
      </c>
      <c r="G70" s="238" t="s">
        <v>21</v>
      </c>
      <c r="H70" s="126">
        <v>6.6</v>
      </c>
      <c r="I70" s="117">
        <v>12</v>
      </c>
      <c r="J70" s="117">
        <v>426</v>
      </c>
      <c r="K70" s="117">
        <v>17</v>
      </c>
      <c r="L70" s="117">
        <v>7</v>
      </c>
      <c r="M70" s="117"/>
      <c r="N70" s="255">
        <f t="shared" si="1"/>
        <v>468.6</v>
      </c>
      <c r="O70" s="118"/>
      <c r="P70" s="117"/>
      <c r="Q70" s="119"/>
      <c r="R70" s="261"/>
      <c r="S70" s="271">
        <f t="shared" si="2"/>
        <v>468.6</v>
      </c>
      <c r="U70" s="75"/>
    </row>
    <row r="71" spans="1:21" ht="17.25">
      <c r="A71" s="61"/>
      <c r="B71" s="62">
        <f>B67+0.1</f>
        <v>21.300000000000004</v>
      </c>
      <c r="D71" s="227">
        <f t="shared" si="0"/>
        <v>21.300000000000004</v>
      </c>
      <c r="E71" s="230">
        <v>21.300000000000004</v>
      </c>
      <c r="F71" s="228" t="s">
        <v>139</v>
      </c>
      <c r="G71" s="238"/>
      <c r="H71" s="102"/>
      <c r="I71" s="101"/>
      <c r="J71" s="101"/>
      <c r="K71" s="101"/>
      <c r="L71" s="101"/>
      <c r="M71" s="101"/>
      <c r="N71" s="256"/>
      <c r="O71" s="102"/>
      <c r="P71" s="101"/>
      <c r="Q71" s="112"/>
      <c r="R71" s="262"/>
      <c r="S71" s="272"/>
      <c r="U71" s="75"/>
    </row>
    <row r="72" spans="1:21" ht="17.25">
      <c r="A72" s="60"/>
      <c r="C72" s="62" t="str">
        <f>CONCATENATE(B71,".1")</f>
        <v>21.3.1</v>
      </c>
      <c r="D72" s="227" t="str">
        <f t="shared" si="0"/>
        <v>21.3.1</v>
      </c>
      <c r="E72" s="69" t="s">
        <v>473</v>
      </c>
      <c r="F72" s="228" t="s">
        <v>113</v>
      </c>
      <c r="G72" s="238" t="s">
        <v>21</v>
      </c>
      <c r="H72" s="118">
        <v>1</v>
      </c>
      <c r="I72" s="117">
        <v>2</v>
      </c>
      <c r="J72" s="117">
        <v>4</v>
      </c>
      <c r="K72" s="117">
        <v>1</v>
      </c>
      <c r="L72" s="117">
        <v>1</v>
      </c>
      <c r="M72" s="117"/>
      <c r="N72" s="255">
        <f t="shared" si="1"/>
        <v>9</v>
      </c>
      <c r="O72" s="118"/>
      <c r="P72" s="117"/>
      <c r="Q72" s="119"/>
      <c r="R72" s="261"/>
      <c r="S72" s="271">
        <f t="shared" si="2"/>
        <v>9</v>
      </c>
      <c r="U72" s="75"/>
    </row>
    <row r="73" spans="1:21" ht="17.25">
      <c r="A73" s="60"/>
      <c r="C73" s="62" t="str">
        <f>CONCATENATE(B71,".2")</f>
        <v>21.3.2</v>
      </c>
      <c r="D73" s="227" t="str">
        <f aca="true" t="shared" si="4" ref="D73:D137">IF(A73&gt;0,A73,IF(B73&gt;0,B73,C73))</f>
        <v>21.3.2</v>
      </c>
      <c r="E73" s="69" t="s">
        <v>474</v>
      </c>
      <c r="F73" s="228" t="s">
        <v>114</v>
      </c>
      <c r="G73" s="238" t="s">
        <v>21</v>
      </c>
      <c r="H73" s="118">
        <v>2</v>
      </c>
      <c r="I73" s="117">
        <v>6</v>
      </c>
      <c r="J73" s="117">
        <v>12</v>
      </c>
      <c r="K73" s="117">
        <v>4</v>
      </c>
      <c r="L73" s="117">
        <v>2</v>
      </c>
      <c r="M73" s="117"/>
      <c r="N73" s="255">
        <f aca="true" t="shared" si="5" ref="N73:N136">M73+L73+K73+J73+I73+H73</f>
        <v>26</v>
      </c>
      <c r="O73" s="118"/>
      <c r="P73" s="117"/>
      <c r="Q73" s="119"/>
      <c r="R73" s="261"/>
      <c r="S73" s="271">
        <f aca="true" t="shared" si="6" ref="S73:S136">R73+Q73+N73</f>
        <v>26</v>
      </c>
      <c r="U73" s="75"/>
    </row>
    <row r="74" spans="1:21" ht="17.25">
      <c r="A74" s="60"/>
      <c r="C74" s="62" t="str">
        <f>CONCATENATE(B71,".3")</f>
        <v>21.3.3</v>
      </c>
      <c r="D74" s="227" t="str">
        <f t="shared" si="4"/>
        <v>21.3.3</v>
      </c>
      <c r="E74" s="69" t="s">
        <v>475</v>
      </c>
      <c r="F74" s="228" t="s">
        <v>115</v>
      </c>
      <c r="G74" s="238" t="s">
        <v>21</v>
      </c>
      <c r="H74" s="118">
        <v>3</v>
      </c>
      <c r="I74" s="117">
        <v>12</v>
      </c>
      <c r="J74" s="117">
        <v>24</v>
      </c>
      <c r="K74" s="117">
        <v>9</v>
      </c>
      <c r="L74" s="117">
        <v>3</v>
      </c>
      <c r="M74" s="117"/>
      <c r="N74" s="255">
        <f t="shared" si="5"/>
        <v>51</v>
      </c>
      <c r="O74" s="118"/>
      <c r="P74" s="117"/>
      <c r="Q74" s="119"/>
      <c r="R74" s="261"/>
      <c r="S74" s="271">
        <f t="shared" si="6"/>
        <v>51</v>
      </c>
      <c r="U74" s="75"/>
    </row>
    <row r="75" spans="1:21" ht="17.25">
      <c r="A75" s="61"/>
      <c r="B75" s="62">
        <f>B71+0.1</f>
        <v>21.400000000000006</v>
      </c>
      <c r="D75" s="227">
        <f t="shared" si="4"/>
        <v>21.400000000000006</v>
      </c>
      <c r="E75" s="230">
        <v>21.400000000000006</v>
      </c>
      <c r="F75" s="228" t="s">
        <v>140</v>
      </c>
      <c r="G75" s="238"/>
      <c r="H75" s="102"/>
      <c r="I75" s="101"/>
      <c r="J75" s="101"/>
      <c r="K75" s="101"/>
      <c r="L75" s="101"/>
      <c r="M75" s="101"/>
      <c r="N75" s="256"/>
      <c r="O75" s="102"/>
      <c r="P75" s="101"/>
      <c r="Q75" s="112"/>
      <c r="R75" s="262"/>
      <c r="S75" s="272"/>
      <c r="U75" s="75"/>
    </row>
    <row r="76" spans="1:21" ht="17.25">
      <c r="A76" s="60"/>
      <c r="C76" s="62" t="str">
        <f>CONCATENATE(B75,".1")</f>
        <v>21.4.1</v>
      </c>
      <c r="D76" s="227" t="str">
        <f t="shared" si="4"/>
        <v>21.4.1</v>
      </c>
      <c r="E76" s="69" t="s">
        <v>476</v>
      </c>
      <c r="F76" s="228" t="s">
        <v>113</v>
      </c>
      <c r="G76" s="238" t="s">
        <v>21</v>
      </c>
      <c r="H76" s="118">
        <v>1</v>
      </c>
      <c r="I76" s="117">
        <v>1</v>
      </c>
      <c r="J76" s="117">
        <v>18</v>
      </c>
      <c r="K76" s="117">
        <v>1</v>
      </c>
      <c r="L76" s="117">
        <v>1</v>
      </c>
      <c r="M76" s="117"/>
      <c r="N76" s="255">
        <f t="shared" si="5"/>
        <v>22</v>
      </c>
      <c r="O76" s="118"/>
      <c r="P76" s="117"/>
      <c r="Q76" s="119"/>
      <c r="R76" s="261"/>
      <c r="S76" s="271">
        <f t="shared" si="6"/>
        <v>22</v>
      </c>
      <c r="U76" s="75"/>
    </row>
    <row r="77" spans="1:21" ht="17.25">
      <c r="A77" s="60"/>
      <c r="C77" s="62" t="str">
        <f>CONCATENATE(B75,".2")</f>
        <v>21.4.2</v>
      </c>
      <c r="D77" s="227" t="str">
        <f t="shared" si="4"/>
        <v>21.4.2</v>
      </c>
      <c r="E77" s="69" t="s">
        <v>477</v>
      </c>
      <c r="F77" s="228" t="s">
        <v>114</v>
      </c>
      <c r="G77" s="238" t="s">
        <v>21</v>
      </c>
      <c r="H77" s="118">
        <v>3</v>
      </c>
      <c r="I77" s="117">
        <v>3</v>
      </c>
      <c r="J77" s="117">
        <v>54</v>
      </c>
      <c r="K77" s="117">
        <v>3</v>
      </c>
      <c r="L77" s="117">
        <v>3</v>
      </c>
      <c r="M77" s="117"/>
      <c r="N77" s="255">
        <f t="shared" si="5"/>
        <v>66</v>
      </c>
      <c r="O77" s="118"/>
      <c r="P77" s="117"/>
      <c r="Q77" s="119"/>
      <c r="R77" s="261"/>
      <c r="S77" s="271">
        <f t="shared" si="6"/>
        <v>66</v>
      </c>
      <c r="U77" s="75"/>
    </row>
    <row r="78" spans="1:21" ht="17.25">
      <c r="A78" s="60"/>
      <c r="C78" s="62" t="str">
        <f>CONCATENATE(B75,".3")</f>
        <v>21.4.3</v>
      </c>
      <c r="D78" s="227" t="str">
        <f t="shared" si="4"/>
        <v>21.4.3</v>
      </c>
      <c r="E78" s="69" t="s">
        <v>478</v>
      </c>
      <c r="F78" s="228" t="s">
        <v>115</v>
      </c>
      <c r="G78" s="238" t="s">
        <v>21</v>
      </c>
      <c r="H78" s="118">
        <v>6</v>
      </c>
      <c r="I78" s="117">
        <v>6</v>
      </c>
      <c r="J78" s="117">
        <v>108</v>
      </c>
      <c r="K78" s="117">
        <v>6</v>
      </c>
      <c r="L78" s="117">
        <v>6</v>
      </c>
      <c r="M78" s="117"/>
      <c r="N78" s="255">
        <f t="shared" si="5"/>
        <v>132</v>
      </c>
      <c r="O78" s="118"/>
      <c r="P78" s="117"/>
      <c r="Q78" s="119"/>
      <c r="R78" s="261"/>
      <c r="S78" s="271">
        <f t="shared" si="6"/>
        <v>132</v>
      </c>
      <c r="U78" s="75"/>
    </row>
    <row r="79" spans="1:21" ht="120.75">
      <c r="A79" s="60">
        <f>A62+1</f>
        <v>22</v>
      </c>
      <c r="D79" s="227">
        <f t="shared" si="4"/>
        <v>22</v>
      </c>
      <c r="E79" s="69">
        <v>22</v>
      </c>
      <c r="F79" s="228" t="s">
        <v>422</v>
      </c>
      <c r="G79" s="238"/>
      <c r="H79" s="102"/>
      <c r="I79" s="101"/>
      <c r="J79" s="101"/>
      <c r="K79" s="101"/>
      <c r="L79" s="101"/>
      <c r="M79" s="101"/>
      <c r="N79" s="256"/>
      <c r="O79" s="102"/>
      <c r="P79" s="101"/>
      <c r="Q79" s="112"/>
      <c r="R79" s="262"/>
      <c r="S79" s="272"/>
      <c r="U79" s="75"/>
    </row>
    <row r="80" spans="1:21" ht="17.25">
      <c r="A80" s="60"/>
      <c r="B80" s="62">
        <f>A79+0.1</f>
        <v>22.1</v>
      </c>
      <c r="D80" s="227">
        <f t="shared" si="4"/>
        <v>22.1</v>
      </c>
      <c r="E80" s="69">
        <v>22.1</v>
      </c>
      <c r="F80" s="228" t="s">
        <v>332</v>
      </c>
      <c r="G80" s="238"/>
      <c r="H80" s="102"/>
      <c r="I80" s="101"/>
      <c r="J80" s="101"/>
      <c r="K80" s="101"/>
      <c r="L80" s="101"/>
      <c r="M80" s="101"/>
      <c r="N80" s="256"/>
      <c r="O80" s="102"/>
      <c r="P80" s="101"/>
      <c r="Q80" s="112"/>
      <c r="R80" s="262"/>
      <c r="S80" s="272"/>
      <c r="U80" s="75"/>
    </row>
    <row r="81" spans="1:21" ht="17.25">
      <c r="A81" s="60"/>
      <c r="C81" s="62" t="str">
        <f>CONCATENATE(B80,".1")</f>
        <v>22.1.1</v>
      </c>
      <c r="D81" s="227" t="str">
        <f t="shared" si="4"/>
        <v>22.1.1</v>
      </c>
      <c r="E81" s="69" t="s">
        <v>410</v>
      </c>
      <c r="F81" s="228" t="s">
        <v>113</v>
      </c>
      <c r="G81" s="238" t="s">
        <v>21</v>
      </c>
      <c r="H81" s="118">
        <v>3699</v>
      </c>
      <c r="I81" s="117">
        <v>480</v>
      </c>
      <c r="J81" s="117">
        <v>1020</v>
      </c>
      <c r="K81" s="117">
        <v>4920</v>
      </c>
      <c r="L81" s="117">
        <v>1680</v>
      </c>
      <c r="M81" s="117">
        <v>540</v>
      </c>
      <c r="N81" s="255">
        <f t="shared" si="5"/>
        <v>12339</v>
      </c>
      <c r="O81" s="118">
        <v>12000</v>
      </c>
      <c r="P81" s="117">
        <v>4194</v>
      </c>
      <c r="Q81" s="119">
        <f aca="true" t="shared" si="7" ref="Q81:Q135">SUM(O81+P81)</f>
        <v>16194</v>
      </c>
      <c r="R81" s="261">
        <v>10700</v>
      </c>
      <c r="S81" s="271">
        <f t="shared" si="6"/>
        <v>39233</v>
      </c>
      <c r="U81" s="75"/>
    </row>
    <row r="82" spans="1:21" ht="17.25">
      <c r="A82" s="60"/>
      <c r="C82" s="62" t="str">
        <f>CONCATENATE(B80,".2")</f>
        <v>22.1.2</v>
      </c>
      <c r="D82" s="227" t="str">
        <f t="shared" si="4"/>
        <v>22.1.2</v>
      </c>
      <c r="E82" s="69" t="s">
        <v>411</v>
      </c>
      <c r="F82" s="228" t="s">
        <v>114</v>
      </c>
      <c r="G82" s="238" t="s">
        <v>21</v>
      </c>
      <c r="H82" s="102">
        <v>1233</v>
      </c>
      <c r="I82" s="101">
        <v>160</v>
      </c>
      <c r="J82" s="101">
        <v>340</v>
      </c>
      <c r="K82" s="101">
        <v>1640</v>
      </c>
      <c r="L82" s="101">
        <v>560</v>
      </c>
      <c r="M82" s="101">
        <v>180</v>
      </c>
      <c r="N82" s="256">
        <f t="shared" si="5"/>
        <v>4113</v>
      </c>
      <c r="O82" s="102">
        <v>1744.9091</v>
      </c>
      <c r="P82" s="101">
        <v>607</v>
      </c>
      <c r="Q82" s="112">
        <f t="shared" si="7"/>
        <v>2351.9091</v>
      </c>
      <c r="R82" s="262">
        <v>3019</v>
      </c>
      <c r="S82" s="272">
        <f t="shared" si="6"/>
        <v>9483.9091</v>
      </c>
      <c r="U82" s="75"/>
    </row>
    <row r="83" spans="1:21" ht="17.25">
      <c r="A83" s="60"/>
      <c r="C83" s="62" t="str">
        <f>CONCATENATE(B80,".3")</f>
        <v>22.1.3</v>
      </c>
      <c r="D83" s="227" t="str">
        <f t="shared" si="4"/>
        <v>22.1.3</v>
      </c>
      <c r="E83" s="69" t="s">
        <v>412</v>
      </c>
      <c r="F83" s="228" t="s">
        <v>115</v>
      </c>
      <c r="G83" s="238" t="s">
        <v>21</v>
      </c>
      <c r="H83" s="118">
        <v>1233</v>
      </c>
      <c r="I83" s="117">
        <v>160</v>
      </c>
      <c r="J83" s="117">
        <v>340</v>
      </c>
      <c r="K83" s="117">
        <v>1640</v>
      </c>
      <c r="L83" s="117">
        <v>560</v>
      </c>
      <c r="M83" s="117">
        <v>180</v>
      </c>
      <c r="N83" s="255">
        <f t="shared" si="5"/>
        <v>4113</v>
      </c>
      <c r="O83" s="118">
        <v>1000</v>
      </c>
      <c r="P83" s="117">
        <v>500</v>
      </c>
      <c r="Q83" s="119">
        <f t="shared" si="7"/>
        <v>1500</v>
      </c>
      <c r="R83" s="261">
        <v>1000</v>
      </c>
      <c r="S83" s="271">
        <f t="shared" si="6"/>
        <v>6613</v>
      </c>
      <c r="U83" s="75"/>
    </row>
    <row r="84" spans="1:21" ht="17.25">
      <c r="A84" s="60"/>
      <c r="B84" s="62">
        <f>B80+0.1</f>
        <v>22.200000000000003</v>
      </c>
      <c r="D84" s="227">
        <f t="shared" si="4"/>
        <v>22.200000000000003</v>
      </c>
      <c r="E84" s="69">
        <v>22.200000000000003</v>
      </c>
      <c r="F84" s="228" t="s">
        <v>141</v>
      </c>
      <c r="G84" s="238"/>
      <c r="H84" s="102"/>
      <c r="I84" s="101"/>
      <c r="J84" s="101"/>
      <c r="K84" s="101"/>
      <c r="L84" s="101"/>
      <c r="M84" s="101"/>
      <c r="N84" s="256"/>
      <c r="O84" s="102"/>
      <c r="P84" s="101"/>
      <c r="Q84" s="112"/>
      <c r="R84" s="262"/>
      <c r="S84" s="272"/>
      <c r="U84" s="75"/>
    </row>
    <row r="85" spans="1:21" ht="17.25">
      <c r="A85" s="60"/>
      <c r="C85" s="62" t="str">
        <f>CONCATENATE(B84,".1")</f>
        <v>22.2.1</v>
      </c>
      <c r="D85" s="227" t="str">
        <f t="shared" si="4"/>
        <v>22.2.1</v>
      </c>
      <c r="E85" s="69" t="s">
        <v>413</v>
      </c>
      <c r="F85" s="228" t="s">
        <v>113</v>
      </c>
      <c r="G85" s="238" t="s">
        <v>21</v>
      </c>
      <c r="H85" s="118">
        <v>492</v>
      </c>
      <c r="I85" s="117">
        <v>10</v>
      </c>
      <c r="J85" s="117">
        <v>134</v>
      </c>
      <c r="K85" s="117">
        <v>650</v>
      </c>
      <c r="L85" s="117">
        <v>220</v>
      </c>
      <c r="M85" s="117">
        <v>70</v>
      </c>
      <c r="N85" s="255">
        <f t="shared" si="5"/>
        <v>1576</v>
      </c>
      <c r="O85" s="118">
        <v>300</v>
      </c>
      <c r="P85" s="117">
        <v>200</v>
      </c>
      <c r="Q85" s="119">
        <f t="shared" si="7"/>
        <v>500</v>
      </c>
      <c r="R85" s="261">
        <v>2130</v>
      </c>
      <c r="S85" s="271">
        <f t="shared" si="6"/>
        <v>4206</v>
      </c>
      <c r="U85" s="75"/>
    </row>
    <row r="86" spans="1:21" ht="17.25">
      <c r="A86" s="60"/>
      <c r="C86" s="62" t="str">
        <f>CONCATENATE(B84,".2")</f>
        <v>22.2.2</v>
      </c>
      <c r="D86" s="227" t="str">
        <f t="shared" si="4"/>
        <v>22.2.2</v>
      </c>
      <c r="E86" s="69" t="s">
        <v>414</v>
      </c>
      <c r="F86" s="228" t="s">
        <v>114</v>
      </c>
      <c r="G86" s="238" t="s">
        <v>21</v>
      </c>
      <c r="H86" s="118">
        <v>1476</v>
      </c>
      <c r="I86" s="117">
        <v>30</v>
      </c>
      <c r="J86" s="117">
        <v>402</v>
      </c>
      <c r="K86" s="117">
        <v>1950</v>
      </c>
      <c r="L86" s="117">
        <v>660</v>
      </c>
      <c r="M86" s="117">
        <v>210</v>
      </c>
      <c r="N86" s="255">
        <f t="shared" si="5"/>
        <v>4728</v>
      </c>
      <c r="O86" s="118">
        <v>163</v>
      </c>
      <c r="P86" s="117">
        <v>56</v>
      </c>
      <c r="Q86" s="119">
        <f t="shared" si="7"/>
        <v>219</v>
      </c>
      <c r="R86" s="261">
        <v>218</v>
      </c>
      <c r="S86" s="271">
        <f t="shared" si="6"/>
        <v>5165</v>
      </c>
      <c r="U86" s="75"/>
    </row>
    <row r="87" spans="1:21" ht="17.25">
      <c r="A87" s="60"/>
      <c r="C87" s="62" t="str">
        <f>CONCATENATE(B84,".3")</f>
        <v>22.2.3</v>
      </c>
      <c r="D87" s="227" t="str">
        <f t="shared" si="4"/>
        <v>22.2.3</v>
      </c>
      <c r="E87" s="69" t="s">
        <v>415</v>
      </c>
      <c r="F87" s="228" t="s">
        <v>115</v>
      </c>
      <c r="G87" s="238" t="s">
        <v>21</v>
      </c>
      <c r="H87" s="118">
        <v>2952</v>
      </c>
      <c r="I87" s="117">
        <v>60</v>
      </c>
      <c r="J87" s="117">
        <v>804</v>
      </c>
      <c r="K87" s="117">
        <v>3900</v>
      </c>
      <c r="L87" s="117">
        <v>1320</v>
      </c>
      <c r="M87" s="117">
        <v>420</v>
      </c>
      <c r="N87" s="255">
        <f t="shared" si="5"/>
        <v>9456</v>
      </c>
      <c r="O87" s="118">
        <v>150</v>
      </c>
      <c r="P87" s="117">
        <v>25</v>
      </c>
      <c r="Q87" s="119">
        <f t="shared" si="7"/>
        <v>175</v>
      </c>
      <c r="R87" s="261">
        <v>100</v>
      </c>
      <c r="S87" s="271">
        <f t="shared" si="6"/>
        <v>9731</v>
      </c>
      <c r="U87" s="75"/>
    </row>
    <row r="88" spans="1:21" ht="17.25">
      <c r="A88" s="60"/>
      <c r="B88" s="62">
        <f>B84+0.1</f>
        <v>22.300000000000004</v>
      </c>
      <c r="D88" s="227">
        <f t="shared" si="4"/>
        <v>22.300000000000004</v>
      </c>
      <c r="E88" s="69">
        <v>22.300000000000004</v>
      </c>
      <c r="F88" s="228" t="s">
        <v>139</v>
      </c>
      <c r="G88" s="238"/>
      <c r="H88" s="102"/>
      <c r="I88" s="101"/>
      <c r="J88" s="101"/>
      <c r="K88" s="101"/>
      <c r="L88" s="101"/>
      <c r="M88" s="101"/>
      <c r="N88" s="256"/>
      <c r="O88" s="102"/>
      <c r="P88" s="101"/>
      <c r="Q88" s="112"/>
      <c r="R88" s="262"/>
      <c r="S88" s="272"/>
      <c r="U88" s="75"/>
    </row>
    <row r="89" spans="1:21" ht="17.25">
      <c r="A89" s="60"/>
      <c r="C89" s="62" t="str">
        <f>CONCATENATE(B88,".1")</f>
        <v>22.3.1</v>
      </c>
      <c r="D89" s="227" t="str">
        <f t="shared" si="4"/>
        <v>22.3.1</v>
      </c>
      <c r="E89" s="69" t="s">
        <v>416</v>
      </c>
      <c r="F89" s="228" t="s">
        <v>113</v>
      </c>
      <c r="G89" s="238" t="s">
        <v>21</v>
      </c>
      <c r="H89" s="126">
        <v>12.5</v>
      </c>
      <c r="I89" s="117">
        <v>1</v>
      </c>
      <c r="J89" s="117">
        <v>4</v>
      </c>
      <c r="K89" s="117">
        <v>17</v>
      </c>
      <c r="L89" s="117">
        <v>6</v>
      </c>
      <c r="M89" s="117">
        <v>2</v>
      </c>
      <c r="N89" s="255">
        <f t="shared" si="5"/>
        <v>42.5</v>
      </c>
      <c r="O89" s="118"/>
      <c r="P89" s="117"/>
      <c r="Q89" s="119"/>
      <c r="R89" s="261"/>
      <c r="S89" s="271">
        <f t="shared" si="6"/>
        <v>42.5</v>
      </c>
      <c r="U89" s="75"/>
    </row>
    <row r="90" spans="1:21" ht="17.25">
      <c r="A90" s="60"/>
      <c r="C90" s="62" t="str">
        <f>CONCATENATE(B88,".2")</f>
        <v>22.3.2</v>
      </c>
      <c r="D90" s="227" t="str">
        <f t="shared" si="4"/>
        <v>22.3.2</v>
      </c>
      <c r="E90" s="69" t="s">
        <v>417</v>
      </c>
      <c r="F90" s="228" t="s">
        <v>114</v>
      </c>
      <c r="G90" s="238" t="s">
        <v>21</v>
      </c>
      <c r="H90" s="118">
        <v>36</v>
      </c>
      <c r="I90" s="117">
        <v>1</v>
      </c>
      <c r="J90" s="117">
        <v>10</v>
      </c>
      <c r="K90" s="117">
        <v>51</v>
      </c>
      <c r="L90" s="117">
        <v>18</v>
      </c>
      <c r="M90" s="117">
        <v>6</v>
      </c>
      <c r="N90" s="255">
        <f t="shared" si="5"/>
        <v>122</v>
      </c>
      <c r="O90" s="118"/>
      <c r="P90" s="117"/>
      <c r="Q90" s="119"/>
      <c r="R90" s="261"/>
      <c r="S90" s="271">
        <f t="shared" si="6"/>
        <v>122</v>
      </c>
      <c r="U90" s="75"/>
    </row>
    <row r="91" spans="1:21" ht="17.25">
      <c r="A91" s="60"/>
      <c r="C91" s="62" t="str">
        <f>CONCATENATE(B88,".3")</f>
        <v>22.3.3</v>
      </c>
      <c r="D91" s="227" t="str">
        <f t="shared" si="4"/>
        <v>22.3.3</v>
      </c>
      <c r="E91" s="69" t="s">
        <v>418</v>
      </c>
      <c r="F91" s="228" t="s">
        <v>115</v>
      </c>
      <c r="G91" s="238" t="s">
        <v>21</v>
      </c>
      <c r="H91" s="118">
        <v>73</v>
      </c>
      <c r="I91" s="117">
        <v>2</v>
      </c>
      <c r="J91" s="117">
        <v>20</v>
      </c>
      <c r="K91" s="117">
        <v>102</v>
      </c>
      <c r="L91" s="117">
        <v>36</v>
      </c>
      <c r="M91" s="117">
        <v>12</v>
      </c>
      <c r="N91" s="255">
        <f t="shared" si="5"/>
        <v>245</v>
      </c>
      <c r="O91" s="118"/>
      <c r="P91" s="117"/>
      <c r="Q91" s="119"/>
      <c r="R91" s="261"/>
      <c r="S91" s="271">
        <f t="shared" si="6"/>
        <v>245</v>
      </c>
      <c r="U91" s="75"/>
    </row>
    <row r="92" spans="1:21" ht="17.25">
      <c r="A92" s="60"/>
      <c r="B92" s="62">
        <f>B88+0.1</f>
        <v>22.400000000000006</v>
      </c>
      <c r="D92" s="227">
        <f t="shared" si="4"/>
        <v>22.400000000000006</v>
      </c>
      <c r="E92" s="69">
        <v>22.400000000000006</v>
      </c>
      <c r="F92" s="228" t="s">
        <v>142</v>
      </c>
      <c r="G92" s="238"/>
      <c r="H92" s="102"/>
      <c r="I92" s="101"/>
      <c r="J92" s="101"/>
      <c r="K92" s="101"/>
      <c r="L92" s="101"/>
      <c r="M92" s="101"/>
      <c r="N92" s="256"/>
      <c r="O92" s="102"/>
      <c r="P92" s="101"/>
      <c r="Q92" s="112"/>
      <c r="R92" s="262"/>
      <c r="S92" s="272"/>
      <c r="U92" s="75"/>
    </row>
    <row r="93" spans="1:21" ht="17.25">
      <c r="A93" s="60"/>
      <c r="C93" s="62" t="str">
        <f>CONCATENATE(B92,".1")</f>
        <v>22.4.1</v>
      </c>
      <c r="D93" s="227" t="str">
        <f t="shared" si="4"/>
        <v>22.4.1</v>
      </c>
      <c r="E93" s="69" t="s">
        <v>419</v>
      </c>
      <c r="F93" s="228" t="s">
        <v>113</v>
      </c>
      <c r="G93" s="238" t="s">
        <v>21</v>
      </c>
      <c r="H93" s="118">
        <v>121</v>
      </c>
      <c r="I93" s="117">
        <v>4</v>
      </c>
      <c r="J93" s="117">
        <v>34</v>
      </c>
      <c r="K93" s="117">
        <v>170</v>
      </c>
      <c r="L93" s="117">
        <v>60</v>
      </c>
      <c r="M93" s="117">
        <v>20</v>
      </c>
      <c r="N93" s="255">
        <f t="shared" si="5"/>
        <v>409</v>
      </c>
      <c r="O93" s="118">
        <v>200</v>
      </c>
      <c r="P93" s="117">
        <v>200</v>
      </c>
      <c r="Q93" s="119">
        <f t="shared" si="7"/>
        <v>400</v>
      </c>
      <c r="R93" s="261">
        <v>2130</v>
      </c>
      <c r="S93" s="271">
        <f t="shared" si="6"/>
        <v>2939</v>
      </c>
      <c r="U93" s="75"/>
    </row>
    <row r="94" spans="1:21" ht="17.25">
      <c r="A94" s="60"/>
      <c r="C94" s="62" t="str">
        <f>CONCATENATE(B92,".2")</f>
        <v>22.4.2</v>
      </c>
      <c r="D94" s="227" t="str">
        <f t="shared" si="4"/>
        <v>22.4.2</v>
      </c>
      <c r="E94" s="69" t="s">
        <v>420</v>
      </c>
      <c r="F94" s="228" t="s">
        <v>114</v>
      </c>
      <c r="G94" s="238" t="s">
        <v>21</v>
      </c>
      <c r="H94" s="118">
        <v>365</v>
      </c>
      <c r="I94" s="117">
        <v>12</v>
      </c>
      <c r="J94" s="117">
        <v>102</v>
      </c>
      <c r="K94" s="117">
        <v>510</v>
      </c>
      <c r="L94" s="117">
        <v>180</v>
      </c>
      <c r="M94" s="117">
        <v>60</v>
      </c>
      <c r="N94" s="255">
        <f t="shared" si="5"/>
        <v>1229</v>
      </c>
      <c r="O94" s="118"/>
      <c r="P94" s="117"/>
      <c r="Q94" s="119"/>
      <c r="R94" s="261"/>
      <c r="S94" s="271">
        <f t="shared" si="6"/>
        <v>1229</v>
      </c>
      <c r="U94" s="75"/>
    </row>
    <row r="95" spans="1:21" ht="17.25">
      <c r="A95" s="60"/>
      <c r="C95" s="62" t="str">
        <f>CONCATENATE(B92,".3")</f>
        <v>22.4.3</v>
      </c>
      <c r="D95" s="227" t="str">
        <f t="shared" si="4"/>
        <v>22.4.3</v>
      </c>
      <c r="E95" s="69" t="s">
        <v>421</v>
      </c>
      <c r="F95" s="228" t="s">
        <v>115</v>
      </c>
      <c r="G95" s="238" t="s">
        <v>21</v>
      </c>
      <c r="H95" s="118">
        <v>729</v>
      </c>
      <c r="I95" s="117">
        <v>24</v>
      </c>
      <c r="J95" s="117">
        <v>204</v>
      </c>
      <c r="K95" s="117">
        <v>1020</v>
      </c>
      <c r="L95" s="117">
        <v>360</v>
      </c>
      <c r="M95" s="117">
        <v>120</v>
      </c>
      <c r="N95" s="255">
        <f t="shared" si="5"/>
        <v>2457</v>
      </c>
      <c r="O95" s="118"/>
      <c r="P95" s="117"/>
      <c r="Q95" s="119"/>
      <c r="R95" s="261"/>
      <c r="S95" s="271">
        <f t="shared" si="6"/>
        <v>2457</v>
      </c>
      <c r="U95" s="75"/>
    </row>
    <row r="96" spans="1:21" ht="120.75">
      <c r="A96" s="60">
        <f>A79+1</f>
        <v>23</v>
      </c>
      <c r="D96" s="227">
        <f t="shared" si="4"/>
        <v>23</v>
      </c>
      <c r="E96" s="69">
        <v>23</v>
      </c>
      <c r="F96" s="228" t="s">
        <v>432</v>
      </c>
      <c r="G96" s="238"/>
      <c r="H96" s="102"/>
      <c r="I96" s="101"/>
      <c r="J96" s="101"/>
      <c r="K96" s="101"/>
      <c r="L96" s="101"/>
      <c r="M96" s="101"/>
      <c r="N96" s="256"/>
      <c r="O96" s="102"/>
      <c r="P96" s="101"/>
      <c r="Q96" s="112"/>
      <c r="R96" s="262"/>
      <c r="S96" s="272"/>
      <c r="U96" s="75"/>
    </row>
    <row r="97" spans="1:21" ht="17.25">
      <c r="A97" s="60"/>
      <c r="B97" s="62">
        <f>A96+0.1</f>
        <v>23.1</v>
      </c>
      <c r="D97" s="227">
        <f t="shared" si="4"/>
        <v>23.1</v>
      </c>
      <c r="E97" s="69">
        <v>23.1</v>
      </c>
      <c r="F97" s="228" t="s">
        <v>333</v>
      </c>
      <c r="G97" s="238"/>
      <c r="H97" s="102"/>
      <c r="I97" s="101"/>
      <c r="J97" s="101"/>
      <c r="K97" s="101"/>
      <c r="L97" s="101"/>
      <c r="M97" s="101"/>
      <c r="N97" s="256"/>
      <c r="O97" s="102"/>
      <c r="P97" s="101"/>
      <c r="Q97" s="112"/>
      <c r="R97" s="262"/>
      <c r="S97" s="272"/>
      <c r="U97" s="75"/>
    </row>
    <row r="98" spans="1:21" ht="17.25">
      <c r="A98" s="60"/>
      <c r="C98" s="62" t="str">
        <f>CONCATENATE(B97,".1")</f>
        <v>23.1.1</v>
      </c>
      <c r="D98" s="227" t="str">
        <f t="shared" si="4"/>
        <v>23.1.1</v>
      </c>
      <c r="E98" s="69" t="s">
        <v>423</v>
      </c>
      <c r="F98" s="228" t="s">
        <v>113</v>
      </c>
      <c r="G98" s="238" t="s">
        <v>21</v>
      </c>
      <c r="H98" s="118">
        <v>1086</v>
      </c>
      <c r="I98" s="117">
        <v>99</v>
      </c>
      <c r="J98" s="117">
        <v>306</v>
      </c>
      <c r="K98" s="117">
        <v>1500</v>
      </c>
      <c r="L98" s="117">
        <v>294</v>
      </c>
      <c r="M98" s="117">
        <v>108</v>
      </c>
      <c r="N98" s="255">
        <f t="shared" si="5"/>
        <v>3393</v>
      </c>
      <c r="O98" s="118"/>
      <c r="P98" s="117"/>
      <c r="Q98" s="119"/>
      <c r="R98" s="261"/>
      <c r="S98" s="271">
        <f t="shared" si="6"/>
        <v>3393</v>
      </c>
      <c r="U98" s="75"/>
    </row>
    <row r="99" spans="1:21" ht="17.25">
      <c r="A99" s="60"/>
      <c r="C99" s="62" t="str">
        <f>CONCATENATE(B97,".2")</f>
        <v>23.1.2</v>
      </c>
      <c r="D99" s="227" t="str">
        <f t="shared" si="4"/>
        <v>23.1.2</v>
      </c>
      <c r="E99" s="69" t="s">
        <v>424</v>
      </c>
      <c r="F99" s="228" t="s">
        <v>116</v>
      </c>
      <c r="G99" s="238" t="s">
        <v>21</v>
      </c>
      <c r="H99" s="118">
        <v>362</v>
      </c>
      <c r="I99" s="117">
        <v>33</v>
      </c>
      <c r="J99" s="117">
        <v>102</v>
      </c>
      <c r="K99" s="117">
        <v>500</v>
      </c>
      <c r="L99" s="117">
        <v>98</v>
      </c>
      <c r="M99" s="117">
        <v>36</v>
      </c>
      <c r="N99" s="255">
        <f t="shared" si="5"/>
        <v>1131</v>
      </c>
      <c r="O99" s="118"/>
      <c r="P99" s="117"/>
      <c r="Q99" s="119"/>
      <c r="R99" s="261"/>
      <c r="S99" s="271">
        <f t="shared" si="6"/>
        <v>1131</v>
      </c>
      <c r="U99" s="75"/>
    </row>
    <row r="100" spans="1:21" ht="17.25">
      <c r="A100" s="60"/>
      <c r="C100" s="62" t="str">
        <f>CONCATENATE(B97,".3")</f>
        <v>23.1.3</v>
      </c>
      <c r="D100" s="227" t="str">
        <f t="shared" si="4"/>
        <v>23.1.3</v>
      </c>
      <c r="E100" s="69" t="s">
        <v>425</v>
      </c>
      <c r="F100" s="228" t="s">
        <v>117</v>
      </c>
      <c r="G100" s="238" t="s">
        <v>21</v>
      </c>
      <c r="H100" s="118">
        <v>362</v>
      </c>
      <c r="I100" s="117">
        <v>33</v>
      </c>
      <c r="J100" s="117">
        <v>102</v>
      </c>
      <c r="K100" s="117">
        <v>500</v>
      </c>
      <c r="L100" s="117">
        <v>98</v>
      </c>
      <c r="M100" s="117">
        <v>36</v>
      </c>
      <c r="N100" s="255">
        <f t="shared" si="5"/>
        <v>1131</v>
      </c>
      <c r="O100" s="118"/>
      <c r="P100" s="117"/>
      <c r="Q100" s="119"/>
      <c r="R100" s="261"/>
      <c r="S100" s="271">
        <f t="shared" si="6"/>
        <v>1131</v>
      </c>
      <c r="U100" s="75"/>
    </row>
    <row r="101" spans="1:21" ht="17.25">
      <c r="A101" s="60"/>
      <c r="B101" s="62">
        <f>B97+0.1</f>
        <v>23.200000000000003</v>
      </c>
      <c r="D101" s="227">
        <f t="shared" si="4"/>
        <v>23.200000000000003</v>
      </c>
      <c r="E101" s="69">
        <v>23.200000000000003</v>
      </c>
      <c r="F101" s="228" t="s">
        <v>141</v>
      </c>
      <c r="G101" s="238"/>
      <c r="H101" s="102"/>
      <c r="I101" s="101"/>
      <c r="J101" s="101"/>
      <c r="K101" s="101"/>
      <c r="L101" s="101"/>
      <c r="M101" s="101"/>
      <c r="N101" s="256"/>
      <c r="O101" s="102"/>
      <c r="P101" s="101"/>
      <c r="Q101" s="112"/>
      <c r="R101" s="262"/>
      <c r="S101" s="272"/>
      <c r="U101" s="75"/>
    </row>
    <row r="102" spans="1:21" ht="17.25">
      <c r="A102" s="60"/>
      <c r="C102" s="62" t="str">
        <f>CONCATENATE(B101,".1")</f>
        <v>23.2.1</v>
      </c>
      <c r="D102" s="227" t="str">
        <f t="shared" si="4"/>
        <v>23.2.1</v>
      </c>
      <c r="E102" s="69" t="s">
        <v>426</v>
      </c>
      <c r="F102" s="228" t="s">
        <v>113</v>
      </c>
      <c r="G102" s="238" t="s">
        <v>21</v>
      </c>
      <c r="H102" s="118">
        <v>19</v>
      </c>
      <c r="I102" s="117">
        <v>3</v>
      </c>
      <c r="J102" s="117">
        <v>6</v>
      </c>
      <c r="K102" s="117">
        <v>30</v>
      </c>
      <c r="L102" s="117">
        <v>6</v>
      </c>
      <c r="M102" s="117">
        <v>2</v>
      </c>
      <c r="N102" s="255">
        <f t="shared" si="5"/>
        <v>66</v>
      </c>
      <c r="O102" s="118"/>
      <c r="P102" s="117"/>
      <c r="Q102" s="119"/>
      <c r="R102" s="261"/>
      <c r="S102" s="271">
        <f t="shared" si="6"/>
        <v>66</v>
      </c>
      <c r="U102" s="75"/>
    </row>
    <row r="103" spans="1:21" ht="17.25">
      <c r="A103" s="60"/>
      <c r="C103" s="62" t="str">
        <f>CONCATENATE(B101,".2")</f>
        <v>23.2.2</v>
      </c>
      <c r="D103" s="227" t="str">
        <f t="shared" si="4"/>
        <v>23.2.2</v>
      </c>
      <c r="E103" s="69" t="s">
        <v>427</v>
      </c>
      <c r="F103" s="228" t="s">
        <v>116</v>
      </c>
      <c r="G103" s="238" t="s">
        <v>21</v>
      </c>
      <c r="H103" s="118">
        <v>57</v>
      </c>
      <c r="I103" s="117">
        <v>11</v>
      </c>
      <c r="J103" s="117">
        <v>18</v>
      </c>
      <c r="K103" s="117">
        <v>90</v>
      </c>
      <c r="L103" s="117">
        <v>18</v>
      </c>
      <c r="M103" s="117">
        <v>6</v>
      </c>
      <c r="N103" s="255">
        <f t="shared" si="5"/>
        <v>200</v>
      </c>
      <c r="O103" s="118"/>
      <c r="P103" s="117"/>
      <c r="Q103" s="119"/>
      <c r="R103" s="261"/>
      <c r="S103" s="271">
        <f t="shared" si="6"/>
        <v>200</v>
      </c>
      <c r="U103" s="75"/>
    </row>
    <row r="104" spans="1:21" ht="17.25">
      <c r="A104" s="60"/>
      <c r="C104" s="62" t="str">
        <f>CONCATENATE(B101,".3")</f>
        <v>23.2.3</v>
      </c>
      <c r="D104" s="227" t="str">
        <f t="shared" si="4"/>
        <v>23.2.3</v>
      </c>
      <c r="E104" s="69" t="s">
        <v>428</v>
      </c>
      <c r="F104" s="228" t="s">
        <v>117</v>
      </c>
      <c r="G104" s="238" t="s">
        <v>21</v>
      </c>
      <c r="H104" s="118">
        <v>114</v>
      </c>
      <c r="I104" s="117">
        <v>21</v>
      </c>
      <c r="J104" s="117">
        <v>36</v>
      </c>
      <c r="K104" s="117">
        <v>180</v>
      </c>
      <c r="L104" s="117">
        <v>36</v>
      </c>
      <c r="M104" s="117">
        <v>12</v>
      </c>
      <c r="N104" s="255">
        <f t="shared" si="5"/>
        <v>399</v>
      </c>
      <c r="O104" s="118"/>
      <c r="P104" s="117"/>
      <c r="Q104" s="119"/>
      <c r="R104" s="261"/>
      <c r="S104" s="271">
        <f t="shared" si="6"/>
        <v>399</v>
      </c>
      <c r="U104" s="75"/>
    </row>
    <row r="105" spans="1:21" ht="17.25">
      <c r="A105" s="60"/>
      <c r="B105" s="62">
        <f>B101+0.1</f>
        <v>23.300000000000004</v>
      </c>
      <c r="D105" s="227">
        <f t="shared" si="4"/>
        <v>23.300000000000004</v>
      </c>
      <c r="E105" s="69">
        <v>23.300000000000004</v>
      </c>
      <c r="F105" s="228" t="s">
        <v>142</v>
      </c>
      <c r="G105" s="238"/>
      <c r="H105" s="102"/>
      <c r="I105" s="101"/>
      <c r="J105" s="101"/>
      <c r="K105" s="101"/>
      <c r="L105" s="101"/>
      <c r="M105" s="101"/>
      <c r="N105" s="256"/>
      <c r="O105" s="102"/>
      <c r="P105" s="101"/>
      <c r="Q105" s="112"/>
      <c r="R105" s="262"/>
      <c r="S105" s="272"/>
      <c r="U105" s="75"/>
    </row>
    <row r="106" spans="1:21" ht="17.25">
      <c r="A106" s="60"/>
      <c r="C106" s="62" t="str">
        <f>CONCATENATE(B105,".1")</f>
        <v>23.3.1</v>
      </c>
      <c r="D106" s="227" t="str">
        <f t="shared" si="4"/>
        <v>23.3.1</v>
      </c>
      <c r="E106" s="69" t="s">
        <v>429</v>
      </c>
      <c r="F106" s="228" t="s">
        <v>113</v>
      </c>
      <c r="G106" s="238" t="s">
        <v>21</v>
      </c>
      <c r="H106" s="118">
        <v>10</v>
      </c>
      <c r="I106" s="117">
        <v>2</v>
      </c>
      <c r="J106" s="117">
        <v>3</v>
      </c>
      <c r="K106" s="117">
        <v>20</v>
      </c>
      <c r="L106" s="117">
        <v>3</v>
      </c>
      <c r="M106" s="117">
        <v>1</v>
      </c>
      <c r="N106" s="255">
        <f t="shared" si="5"/>
        <v>39</v>
      </c>
      <c r="O106" s="118"/>
      <c r="P106" s="117"/>
      <c r="Q106" s="119"/>
      <c r="R106" s="261"/>
      <c r="S106" s="271">
        <f t="shared" si="6"/>
        <v>39</v>
      </c>
      <c r="U106" s="75"/>
    </row>
    <row r="107" spans="1:21" ht="17.25">
      <c r="A107" s="60"/>
      <c r="C107" s="62" t="str">
        <f>CONCATENATE(B105,".2")</f>
        <v>23.3.2</v>
      </c>
      <c r="D107" s="227" t="str">
        <f t="shared" si="4"/>
        <v>23.3.2</v>
      </c>
      <c r="E107" s="69" t="s">
        <v>430</v>
      </c>
      <c r="F107" s="228" t="s">
        <v>116</v>
      </c>
      <c r="G107" s="238" t="s">
        <v>21</v>
      </c>
      <c r="H107" s="118">
        <v>30</v>
      </c>
      <c r="I107" s="117">
        <v>6</v>
      </c>
      <c r="J107" s="117">
        <v>9</v>
      </c>
      <c r="K107" s="117">
        <v>60</v>
      </c>
      <c r="L107" s="117">
        <v>9</v>
      </c>
      <c r="M107" s="117">
        <v>3</v>
      </c>
      <c r="N107" s="255">
        <f t="shared" si="5"/>
        <v>117</v>
      </c>
      <c r="O107" s="118"/>
      <c r="P107" s="117"/>
      <c r="Q107" s="119"/>
      <c r="R107" s="261"/>
      <c r="S107" s="271">
        <f t="shared" si="6"/>
        <v>117</v>
      </c>
      <c r="U107" s="75"/>
    </row>
    <row r="108" spans="1:21" ht="17.25">
      <c r="A108" s="60"/>
      <c r="C108" s="62" t="str">
        <f>CONCATENATE(B105,".3")</f>
        <v>23.3.3</v>
      </c>
      <c r="D108" s="227" t="str">
        <f t="shared" si="4"/>
        <v>23.3.3</v>
      </c>
      <c r="E108" s="69" t="s">
        <v>431</v>
      </c>
      <c r="F108" s="228" t="s">
        <v>117</v>
      </c>
      <c r="G108" s="238" t="s">
        <v>21</v>
      </c>
      <c r="H108" s="118">
        <v>60</v>
      </c>
      <c r="I108" s="117">
        <v>12</v>
      </c>
      <c r="J108" s="117">
        <v>18</v>
      </c>
      <c r="K108" s="117">
        <v>120</v>
      </c>
      <c r="L108" s="117">
        <v>18</v>
      </c>
      <c r="M108" s="117">
        <v>6</v>
      </c>
      <c r="N108" s="255">
        <f t="shared" si="5"/>
        <v>234</v>
      </c>
      <c r="O108" s="118"/>
      <c r="P108" s="117"/>
      <c r="Q108" s="119"/>
      <c r="R108" s="261"/>
      <c r="S108" s="271">
        <f t="shared" si="6"/>
        <v>234</v>
      </c>
      <c r="U108" s="75"/>
    </row>
    <row r="109" spans="1:21" ht="103.5">
      <c r="A109" s="60">
        <f>A96+1</f>
        <v>24</v>
      </c>
      <c r="D109" s="227">
        <f t="shared" si="4"/>
        <v>24</v>
      </c>
      <c r="E109" s="69">
        <v>24</v>
      </c>
      <c r="F109" s="228" t="s">
        <v>433</v>
      </c>
      <c r="G109" s="238" t="s">
        <v>21</v>
      </c>
      <c r="H109" s="118">
        <v>65</v>
      </c>
      <c r="I109" s="117">
        <v>5</v>
      </c>
      <c r="J109" s="117">
        <v>65</v>
      </c>
      <c r="K109" s="117">
        <v>105</v>
      </c>
      <c r="L109" s="117">
        <v>35</v>
      </c>
      <c r="M109" s="117">
        <v>35</v>
      </c>
      <c r="N109" s="255">
        <f t="shared" si="5"/>
        <v>310</v>
      </c>
      <c r="O109" s="118">
        <v>1100</v>
      </c>
      <c r="P109" s="117">
        <v>20</v>
      </c>
      <c r="Q109" s="119">
        <f t="shared" si="7"/>
        <v>1120</v>
      </c>
      <c r="R109" s="261">
        <v>425</v>
      </c>
      <c r="S109" s="271">
        <f t="shared" si="6"/>
        <v>1855</v>
      </c>
      <c r="U109" s="75"/>
    </row>
    <row r="110" spans="1:21" ht="69">
      <c r="A110" s="60">
        <f>A109+1</f>
        <v>25</v>
      </c>
      <c r="D110" s="227">
        <f t="shared" si="4"/>
        <v>25</v>
      </c>
      <c r="E110" s="69">
        <v>25</v>
      </c>
      <c r="F110" s="228" t="s">
        <v>143</v>
      </c>
      <c r="G110" s="238"/>
      <c r="H110" s="102"/>
      <c r="I110" s="101"/>
      <c r="J110" s="101"/>
      <c r="K110" s="101"/>
      <c r="L110" s="101"/>
      <c r="M110" s="101"/>
      <c r="N110" s="256"/>
      <c r="O110" s="102"/>
      <c r="P110" s="101"/>
      <c r="Q110" s="112"/>
      <c r="R110" s="262"/>
      <c r="S110" s="272"/>
      <c r="U110" s="75"/>
    </row>
    <row r="111" spans="1:21" ht="17.25">
      <c r="A111" s="60"/>
      <c r="B111" s="62">
        <f>A110+0.1</f>
        <v>25.1</v>
      </c>
      <c r="D111" s="227">
        <f t="shared" si="4"/>
        <v>25.1</v>
      </c>
      <c r="E111" s="69">
        <v>25.1</v>
      </c>
      <c r="F111" s="228" t="s">
        <v>113</v>
      </c>
      <c r="G111" s="238" t="s">
        <v>10</v>
      </c>
      <c r="H111" s="118">
        <v>630</v>
      </c>
      <c r="I111" s="117">
        <v>70</v>
      </c>
      <c r="J111" s="117">
        <v>170</v>
      </c>
      <c r="K111" s="117">
        <v>700</v>
      </c>
      <c r="L111" s="117">
        <v>270</v>
      </c>
      <c r="M111" s="117">
        <v>60</v>
      </c>
      <c r="N111" s="255">
        <f t="shared" si="5"/>
        <v>1900</v>
      </c>
      <c r="O111" s="118">
        <v>3240</v>
      </c>
      <c r="P111" s="117">
        <v>4000</v>
      </c>
      <c r="Q111" s="119">
        <f t="shared" si="7"/>
        <v>7240</v>
      </c>
      <c r="R111" s="261">
        <v>5500</v>
      </c>
      <c r="S111" s="271">
        <f t="shared" si="6"/>
        <v>14640</v>
      </c>
      <c r="U111" s="75"/>
    </row>
    <row r="112" spans="1:21" ht="17.25">
      <c r="A112" s="60"/>
      <c r="B112" s="62">
        <f>B111+0.1</f>
        <v>25.200000000000003</v>
      </c>
      <c r="D112" s="227">
        <f t="shared" si="4"/>
        <v>25.200000000000003</v>
      </c>
      <c r="E112" s="69">
        <v>25.200000000000003</v>
      </c>
      <c r="F112" s="228" t="s">
        <v>114</v>
      </c>
      <c r="G112" s="238" t="s">
        <v>10</v>
      </c>
      <c r="H112" s="118">
        <v>400</v>
      </c>
      <c r="I112" s="117">
        <v>20</v>
      </c>
      <c r="J112" s="117">
        <v>150</v>
      </c>
      <c r="K112" s="117">
        <v>700</v>
      </c>
      <c r="L112" s="117">
        <v>270</v>
      </c>
      <c r="M112" s="117">
        <v>60</v>
      </c>
      <c r="N112" s="255">
        <f t="shared" si="5"/>
        <v>1600</v>
      </c>
      <c r="O112" s="118">
        <v>1800</v>
      </c>
      <c r="P112" s="117">
        <v>4000</v>
      </c>
      <c r="Q112" s="119">
        <f t="shared" si="7"/>
        <v>5800</v>
      </c>
      <c r="R112" s="261">
        <v>5500</v>
      </c>
      <c r="S112" s="271">
        <f t="shared" si="6"/>
        <v>12900</v>
      </c>
      <c r="U112" s="75"/>
    </row>
    <row r="113" spans="1:21" ht="17.25">
      <c r="A113" s="60"/>
      <c r="B113" s="62">
        <f>B112+0.1</f>
        <v>25.300000000000004</v>
      </c>
      <c r="D113" s="227">
        <f t="shared" si="4"/>
        <v>25.300000000000004</v>
      </c>
      <c r="E113" s="69">
        <v>25.300000000000004</v>
      </c>
      <c r="F113" s="228" t="s">
        <v>115</v>
      </c>
      <c r="G113" s="238" t="s">
        <v>10</v>
      </c>
      <c r="H113" s="118">
        <v>140</v>
      </c>
      <c r="I113" s="117">
        <v>20</v>
      </c>
      <c r="J113" s="117">
        <v>10</v>
      </c>
      <c r="K113" s="117">
        <v>300</v>
      </c>
      <c r="L113" s="117">
        <v>90</v>
      </c>
      <c r="M113" s="117">
        <v>30</v>
      </c>
      <c r="N113" s="255">
        <f t="shared" si="5"/>
        <v>590</v>
      </c>
      <c r="O113" s="118">
        <v>700</v>
      </c>
      <c r="P113" s="117">
        <v>900</v>
      </c>
      <c r="Q113" s="119">
        <f t="shared" si="7"/>
        <v>1600</v>
      </c>
      <c r="R113" s="261">
        <v>1500</v>
      </c>
      <c r="S113" s="271">
        <f t="shared" si="6"/>
        <v>3690</v>
      </c>
      <c r="U113" s="75"/>
    </row>
    <row r="114" spans="1:21" ht="69">
      <c r="A114" s="69">
        <f>A110+1</f>
        <v>26</v>
      </c>
      <c r="D114" s="227">
        <f t="shared" si="4"/>
        <v>26</v>
      </c>
      <c r="E114" s="69">
        <v>26</v>
      </c>
      <c r="F114" s="228" t="s">
        <v>125</v>
      </c>
      <c r="G114" s="238"/>
      <c r="H114" s="102"/>
      <c r="I114" s="101"/>
      <c r="J114" s="101"/>
      <c r="K114" s="101"/>
      <c r="L114" s="101"/>
      <c r="M114" s="101"/>
      <c r="N114" s="256"/>
      <c r="O114" s="102"/>
      <c r="P114" s="101"/>
      <c r="Q114" s="112"/>
      <c r="R114" s="262"/>
      <c r="S114" s="272"/>
      <c r="U114" s="75"/>
    </row>
    <row r="115" spans="1:21" ht="17.25">
      <c r="A115" s="70"/>
      <c r="B115" s="62">
        <f>A114+0.1</f>
        <v>26.1</v>
      </c>
      <c r="D115" s="227">
        <f t="shared" si="4"/>
        <v>26.1</v>
      </c>
      <c r="E115" s="70">
        <v>26.1</v>
      </c>
      <c r="F115" s="228" t="s">
        <v>113</v>
      </c>
      <c r="G115" s="238" t="s">
        <v>10</v>
      </c>
      <c r="H115" s="118">
        <v>630</v>
      </c>
      <c r="I115" s="117">
        <v>70</v>
      </c>
      <c r="J115" s="117">
        <v>170</v>
      </c>
      <c r="K115" s="117">
        <v>700</v>
      </c>
      <c r="L115" s="117">
        <v>270</v>
      </c>
      <c r="M115" s="117">
        <v>60</v>
      </c>
      <c r="N115" s="255">
        <f t="shared" si="5"/>
        <v>1900</v>
      </c>
      <c r="O115" s="118">
        <v>1800</v>
      </c>
      <c r="P115" s="117">
        <v>500</v>
      </c>
      <c r="Q115" s="119">
        <f t="shared" si="7"/>
        <v>2300</v>
      </c>
      <c r="R115" s="261">
        <v>1900</v>
      </c>
      <c r="S115" s="271">
        <f t="shared" si="6"/>
        <v>6100</v>
      </c>
      <c r="U115" s="75"/>
    </row>
    <row r="116" spans="1:21" ht="17.25">
      <c r="A116" s="70"/>
      <c r="B116" s="62">
        <f>B115+0.1</f>
        <v>26.200000000000003</v>
      </c>
      <c r="D116" s="227">
        <f t="shared" si="4"/>
        <v>26.200000000000003</v>
      </c>
      <c r="E116" s="70">
        <v>26.200000000000003</v>
      </c>
      <c r="F116" s="228" t="s">
        <v>116</v>
      </c>
      <c r="G116" s="238" t="s">
        <v>10</v>
      </c>
      <c r="H116" s="118">
        <v>400</v>
      </c>
      <c r="I116" s="117">
        <v>20</v>
      </c>
      <c r="J116" s="117">
        <v>150</v>
      </c>
      <c r="K116" s="117">
        <v>700</v>
      </c>
      <c r="L116" s="117">
        <v>270</v>
      </c>
      <c r="M116" s="117">
        <v>60</v>
      </c>
      <c r="N116" s="255">
        <f t="shared" si="5"/>
        <v>1600</v>
      </c>
      <c r="O116" s="118">
        <v>1800</v>
      </c>
      <c r="P116" s="117">
        <v>500</v>
      </c>
      <c r="Q116" s="119">
        <f t="shared" si="7"/>
        <v>2300</v>
      </c>
      <c r="R116" s="261">
        <v>1900</v>
      </c>
      <c r="S116" s="271">
        <f t="shared" si="6"/>
        <v>5800</v>
      </c>
      <c r="U116" s="75"/>
    </row>
    <row r="117" spans="1:21" ht="17.25">
      <c r="A117" s="70"/>
      <c r="B117" s="62">
        <f>B116+0.1</f>
        <v>26.300000000000004</v>
      </c>
      <c r="D117" s="227">
        <f t="shared" si="4"/>
        <v>26.300000000000004</v>
      </c>
      <c r="E117" s="70">
        <v>26.300000000000004</v>
      </c>
      <c r="F117" s="228" t="s">
        <v>117</v>
      </c>
      <c r="G117" s="238" t="s">
        <v>10</v>
      </c>
      <c r="H117" s="118">
        <v>140</v>
      </c>
      <c r="I117" s="117">
        <v>10</v>
      </c>
      <c r="J117" s="117">
        <v>10</v>
      </c>
      <c r="K117" s="117">
        <v>300</v>
      </c>
      <c r="L117" s="117">
        <v>90</v>
      </c>
      <c r="M117" s="117">
        <v>30</v>
      </c>
      <c r="N117" s="255">
        <f t="shared" si="5"/>
        <v>580</v>
      </c>
      <c r="O117" s="118">
        <v>501</v>
      </c>
      <c r="P117" s="117">
        <v>200</v>
      </c>
      <c r="Q117" s="119">
        <f t="shared" si="7"/>
        <v>701</v>
      </c>
      <c r="R117" s="261">
        <v>500</v>
      </c>
      <c r="S117" s="271">
        <f t="shared" si="6"/>
        <v>1781</v>
      </c>
      <c r="U117" s="75"/>
    </row>
    <row r="118" spans="1:21" ht="16.5" customHeight="1">
      <c r="A118" s="60">
        <f>A114+1</f>
        <v>27</v>
      </c>
      <c r="D118" s="227">
        <f t="shared" si="4"/>
        <v>27</v>
      </c>
      <c r="E118" s="69">
        <v>27</v>
      </c>
      <c r="F118" s="305" t="s">
        <v>482</v>
      </c>
      <c r="G118" s="306"/>
      <c r="H118" s="306"/>
      <c r="I118" s="306"/>
      <c r="J118" s="306"/>
      <c r="K118" s="306"/>
      <c r="L118" s="306"/>
      <c r="M118" s="306"/>
      <c r="N118" s="306"/>
      <c r="O118" s="306"/>
      <c r="P118" s="306"/>
      <c r="Q118" s="306"/>
      <c r="R118" s="306"/>
      <c r="S118" s="307"/>
      <c r="U118" s="75"/>
    </row>
    <row r="119" spans="1:21" ht="86.25">
      <c r="A119" s="60">
        <f>A118+1</f>
        <v>28</v>
      </c>
      <c r="D119" s="227">
        <f t="shared" si="4"/>
        <v>28</v>
      </c>
      <c r="E119" s="69">
        <v>28</v>
      </c>
      <c r="F119" s="228" t="s">
        <v>434</v>
      </c>
      <c r="G119" s="238"/>
      <c r="H119" s="102"/>
      <c r="I119" s="101"/>
      <c r="J119" s="101"/>
      <c r="K119" s="101"/>
      <c r="L119" s="101"/>
      <c r="M119" s="101"/>
      <c r="N119" s="256"/>
      <c r="O119" s="102"/>
      <c r="P119" s="101"/>
      <c r="Q119" s="112"/>
      <c r="R119" s="262"/>
      <c r="S119" s="272"/>
      <c r="U119" s="75"/>
    </row>
    <row r="120" spans="1:21" ht="69">
      <c r="A120" s="60"/>
      <c r="B120" s="62">
        <f>A119+0.1</f>
        <v>28.1</v>
      </c>
      <c r="D120" s="227">
        <f t="shared" si="4"/>
        <v>28.1</v>
      </c>
      <c r="E120" s="69">
        <v>28.1</v>
      </c>
      <c r="F120" s="228" t="s">
        <v>435</v>
      </c>
      <c r="G120" s="238" t="s">
        <v>21</v>
      </c>
      <c r="H120" s="118">
        <v>280</v>
      </c>
      <c r="I120" s="117">
        <v>40</v>
      </c>
      <c r="J120" s="117">
        <v>40</v>
      </c>
      <c r="K120" s="117">
        <v>300</v>
      </c>
      <c r="L120" s="117">
        <v>110</v>
      </c>
      <c r="M120" s="117">
        <v>20</v>
      </c>
      <c r="N120" s="255">
        <f t="shared" si="5"/>
        <v>790</v>
      </c>
      <c r="O120" s="118"/>
      <c r="P120" s="117"/>
      <c r="Q120" s="119"/>
      <c r="R120" s="261"/>
      <c r="S120" s="271">
        <f t="shared" si="6"/>
        <v>790</v>
      </c>
      <c r="U120" s="75"/>
    </row>
    <row r="121" spans="1:21" ht="69">
      <c r="A121" s="60"/>
      <c r="B121" s="62">
        <f>B120+0.1</f>
        <v>28.200000000000003</v>
      </c>
      <c r="D121" s="227">
        <f t="shared" si="4"/>
        <v>28.200000000000003</v>
      </c>
      <c r="E121" s="69">
        <v>28.200000000000003</v>
      </c>
      <c r="F121" s="228" t="s">
        <v>436</v>
      </c>
      <c r="G121" s="238" t="s">
        <v>21</v>
      </c>
      <c r="H121" s="102"/>
      <c r="I121" s="101"/>
      <c r="J121" s="101"/>
      <c r="K121" s="101"/>
      <c r="L121" s="101"/>
      <c r="M121" s="101"/>
      <c r="N121" s="256"/>
      <c r="O121" s="118">
        <v>410</v>
      </c>
      <c r="P121" s="117">
        <v>400</v>
      </c>
      <c r="Q121" s="119">
        <f t="shared" si="7"/>
        <v>810</v>
      </c>
      <c r="R121" s="261">
        <v>400</v>
      </c>
      <c r="S121" s="271">
        <f t="shared" si="6"/>
        <v>1210</v>
      </c>
      <c r="U121" s="75"/>
    </row>
    <row r="122" spans="1:21" ht="103.5">
      <c r="A122" s="60"/>
      <c r="B122" s="62">
        <f>B121+0.1</f>
        <v>28.300000000000004</v>
      </c>
      <c r="D122" s="227">
        <f t="shared" si="4"/>
        <v>28.300000000000004</v>
      </c>
      <c r="E122" s="69">
        <v>28.300000000000004</v>
      </c>
      <c r="F122" s="228" t="s">
        <v>463</v>
      </c>
      <c r="G122" s="238" t="s">
        <v>21</v>
      </c>
      <c r="H122" s="118">
        <v>485</v>
      </c>
      <c r="I122" s="117">
        <v>30</v>
      </c>
      <c r="J122" s="117">
        <v>35</v>
      </c>
      <c r="K122" s="117">
        <v>500</v>
      </c>
      <c r="L122" s="117">
        <v>300</v>
      </c>
      <c r="M122" s="117">
        <v>78</v>
      </c>
      <c r="N122" s="255">
        <f t="shared" si="5"/>
        <v>1428</v>
      </c>
      <c r="O122" s="118">
        <v>800</v>
      </c>
      <c r="P122" s="117">
        <v>2000</v>
      </c>
      <c r="Q122" s="119">
        <f t="shared" si="7"/>
        <v>2800</v>
      </c>
      <c r="R122" s="261">
        <v>1200</v>
      </c>
      <c r="S122" s="271">
        <f t="shared" si="6"/>
        <v>5428</v>
      </c>
      <c r="U122" s="75"/>
    </row>
    <row r="123" spans="1:21" ht="224.25">
      <c r="A123" s="69"/>
      <c r="B123" s="62">
        <f>B122+0.1</f>
        <v>28.400000000000006</v>
      </c>
      <c r="D123" s="227">
        <f t="shared" si="4"/>
        <v>28.400000000000006</v>
      </c>
      <c r="E123" s="69">
        <v>28.400000000000006</v>
      </c>
      <c r="F123" s="228" t="s">
        <v>464</v>
      </c>
      <c r="G123" s="238" t="s">
        <v>21</v>
      </c>
      <c r="H123" s="118">
        <v>485</v>
      </c>
      <c r="I123" s="117">
        <v>30</v>
      </c>
      <c r="J123" s="117">
        <v>15</v>
      </c>
      <c r="K123" s="117">
        <v>700</v>
      </c>
      <c r="L123" s="117">
        <v>150</v>
      </c>
      <c r="M123" s="117">
        <v>40</v>
      </c>
      <c r="N123" s="255">
        <f t="shared" si="5"/>
        <v>1420</v>
      </c>
      <c r="O123" s="118">
        <v>2460</v>
      </c>
      <c r="P123" s="117">
        <v>6000</v>
      </c>
      <c r="Q123" s="119">
        <f t="shared" si="7"/>
        <v>8460</v>
      </c>
      <c r="R123" s="261">
        <v>3500</v>
      </c>
      <c r="S123" s="271">
        <f t="shared" si="6"/>
        <v>13380</v>
      </c>
      <c r="U123" s="75"/>
    </row>
    <row r="124" spans="1:21" ht="293.25">
      <c r="A124" s="69"/>
      <c r="B124" s="62">
        <f>B123+0.1</f>
        <v>28.500000000000007</v>
      </c>
      <c r="D124" s="227">
        <f>IF(A124&gt;0,A124,IF(B124&gt;0,B124,C124))</f>
        <v>28.500000000000007</v>
      </c>
      <c r="E124" s="69">
        <v>28.500000000000007</v>
      </c>
      <c r="F124" s="277" t="s">
        <v>479</v>
      </c>
      <c r="G124" s="238" t="s">
        <v>21</v>
      </c>
      <c r="H124" s="118">
        <v>8940</v>
      </c>
      <c r="I124" s="117">
        <v>2850</v>
      </c>
      <c r="J124" s="117">
        <v>35</v>
      </c>
      <c r="K124" s="117">
        <v>515</v>
      </c>
      <c r="L124" s="117">
        <v>310</v>
      </c>
      <c r="M124" s="117">
        <v>80</v>
      </c>
      <c r="N124" s="255">
        <f t="shared" si="5"/>
        <v>12730</v>
      </c>
      <c r="O124" s="118">
        <v>349</v>
      </c>
      <c r="P124" s="117">
        <v>700</v>
      </c>
      <c r="Q124" s="119">
        <f t="shared" si="7"/>
        <v>1049</v>
      </c>
      <c r="R124" s="261">
        <v>672</v>
      </c>
      <c r="S124" s="271">
        <f t="shared" si="6"/>
        <v>14451</v>
      </c>
      <c r="U124" s="75"/>
    </row>
    <row r="125" spans="1:21" ht="69">
      <c r="A125" s="69">
        <f>A119+1</f>
        <v>29</v>
      </c>
      <c r="D125" s="227">
        <f t="shared" si="4"/>
        <v>29</v>
      </c>
      <c r="E125" s="69">
        <v>29</v>
      </c>
      <c r="F125" s="228" t="s">
        <v>455</v>
      </c>
      <c r="G125" s="238" t="s">
        <v>22</v>
      </c>
      <c r="H125" s="118">
        <v>630971.57</v>
      </c>
      <c r="I125" s="117">
        <v>283866.97</v>
      </c>
      <c r="J125" s="117">
        <v>8127.98</v>
      </c>
      <c r="K125" s="117">
        <v>145087.15</v>
      </c>
      <c r="L125" s="117">
        <v>61059.68</v>
      </c>
      <c r="M125" s="117">
        <v>19481.46</v>
      </c>
      <c r="N125" s="255">
        <f t="shared" si="5"/>
        <v>1148594.81</v>
      </c>
      <c r="O125" s="118">
        <v>130000</v>
      </c>
      <c r="P125" s="117">
        <v>280000</v>
      </c>
      <c r="Q125" s="119">
        <f t="shared" si="7"/>
        <v>410000</v>
      </c>
      <c r="R125" s="261">
        <v>304000</v>
      </c>
      <c r="S125" s="271">
        <f t="shared" si="6"/>
        <v>1862594.81</v>
      </c>
      <c r="U125" s="75"/>
    </row>
    <row r="126" spans="1:21" ht="51.75">
      <c r="A126" s="69">
        <f>A125+1</f>
        <v>30</v>
      </c>
      <c r="D126" s="227">
        <f t="shared" si="4"/>
        <v>30</v>
      </c>
      <c r="E126" s="69">
        <v>30</v>
      </c>
      <c r="F126" s="228" t="s">
        <v>144</v>
      </c>
      <c r="G126" s="238"/>
      <c r="H126" s="102"/>
      <c r="I126" s="101"/>
      <c r="J126" s="101"/>
      <c r="K126" s="101"/>
      <c r="L126" s="101"/>
      <c r="M126" s="101"/>
      <c r="N126" s="256"/>
      <c r="O126" s="102"/>
      <c r="P126" s="101"/>
      <c r="Q126" s="112"/>
      <c r="R126" s="262"/>
      <c r="S126" s="272"/>
      <c r="U126" s="75"/>
    </row>
    <row r="127" spans="1:21" ht="17.25">
      <c r="A127" s="70"/>
      <c r="D127" s="227">
        <f t="shared" si="4"/>
        <v>0</v>
      </c>
      <c r="E127" s="70">
        <v>30.1</v>
      </c>
      <c r="F127" s="228" t="s">
        <v>198</v>
      </c>
      <c r="G127" s="238" t="s">
        <v>10</v>
      </c>
      <c r="H127" s="118">
        <v>4850</v>
      </c>
      <c r="I127" s="117">
        <v>1080</v>
      </c>
      <c r="J127" s="117">
        <v>830</v>
      </c>
      <c r="K127" s="117">
        <v>2300</v>
      </c>
      <c r="L127" s="117">
        <v>1140</v>
      </c>
      <c r="M127" s="117">
        <v>30</v>
      </c>
      <c r="N127" s="255">
        <f t="shared" si="5"/>
        <v>10230</v>
      </c>
      <c r="O127" s="118">
        <v>5510</v>
      </c>
      <c r="P127" s="117">
        <v>9000</v>
      </c>
      <c r="Q127" s="119">
        <f t="shared" si="7"/>
        <v>14510</v>
      </c>
      <c r="R127" s="261">
        <v>11000</v>
      </c>
      <c r="S127" s="271">
        <f t="shared" si="6"/>
        <v>35740</v>
      </c>
      <c r="U127" s="75"/>
    </row>
    <row r="128" spans="1:21" ht="17.25">
      <c r="A128" s="70"/>
      <c r="D128" s="227">
        <f t="shared" si="4"/>
        <v>0</v>
      </c>
      <c r="E128" s="70">
        <v>30.2</v>
      </c>
      <c r="F128" s="228" t="s">
        <v>145</v>
      </c>
      <c r="G128" s="238" t="s">
        <v>10</v>
      </c>
      <c r="H128" s="118">
        <v>390</v>
      </c>
      <c r="I128" s="117">
        <v>100</v>
      </c>
      <c r="J128" s="117">
        <v>520</v>
      </c>
      <c r="K128" s="117">
        <v>700</v>
      </c>
      <c r="L128" s="117">
        <v>380</v>
      </c>
      <c r="M128" s="117">
        <v>20</v>
      </c>
      <c r="N128" s="255">
        <f t="shared" si="5"/>
        <v>2110</v>
      </c>
      <c r="O128" s="118">
        <v>2000</v>
      </c>
      <c r="P128" s="117">
        <v>2000</v>
      </c>
      <c r="Q128" s="119">
        <f t="shared" si="7"/>
        <v>4000</v>
      </c>
      <c r="R128" s="261">
        <v>3000</v>
      </c>
      <c r="S128" s="271">
        <f t="shared" si="6"/>
        <v>9110</v>
      </c>
      <c r="U128" s="75"/>
    </row>
    <row r="129" spans="1:21" ht="86.25">
      <c r="A129" s="69">
        <f>A126+1</f>
        <v>31</v>
      </c>
      <c r="D129" s="227">
        <f t="shared" si="4"/>
        <v>31</v>
      </c>
      <c r="E129" s="69">
        <v>31</v>
      </c>
      <c r="F129" s="228" t="s">
        <v>462</v>
      </c>
      <c r="G129" s="238"/>
      <c r="H129" s="102"/>
      <c r="I129" s="101"/>
      <c r="J129" s="101"/>
      <c r="K129" s="101"/>
      <c r="L129" s="101"/>
      <c r="M129" s="101"/>
      <c r="N129" s="256"/>
      <c r="O129" s="102"/>
      <c r="P129" s="101"/>
      <c r="Q129" s="112"/>
      <c r="R129" s="262"/>
      <c r="S129" s="272"/>
      <c r="U129" s="75"/>
    </row>
    <row r="130" spans="1:21" ht="17.25">
      <c r="A130" s="70"/>
      <c r="B130" s="62">
        <f>A129+0.1</f>
        <v>31.1</v>
      </c>
      <c r="D130" s="227">
        <f t="shared" si="4"/>
        <v>31.1</v>
      </c>
      <c r="E130" s="70">
        <v>31.1</v>
      </c>
      <c r="F130" s="228" t="s">
        <v>460</v>
      </c>
      <c r="G130" s="238" t="s">
        <v>21</v>
      </c>
      <c r="H130" s="118">
        <v>450</v>
      </c>
      <c r="I130" s="117">
        <v>110</v>
      </c>
      <c r="J130" s="117">
        <v>480</v>
      </c>
      <c r="K130" s="117">
        <v>580</v>
      </c>
      <c r="L130" s="117">
        <v>270</v>
      </c>
      <c r="M130" s="117">
        <v>70</v>
      </c>
      <c r="N130" s="255">
        <f t="shared" si="5"/>
        <v>1960</v>
      </c>
      <c r="O130" s="118">
        <v>200</v>
      </c>
      <c r="P130" s="117">
        <v>300</v>
      </c>
      <c r="Q130" s="119">
        <f t="shared" si="7"/>
        <v>500</v>
      </c>
      <c r="R130" s="261"/>
      <c r="S130" s="271">
        <f t="shared" si="6"/>
        <v>2460</v>
      </c>
      <c r="U130" s="75"/>
    </row>
    <row r="131" spans="1:21" ht="17.25">
      <c r="A131" s="70"/>
      <c r="B131" s="62">
        <f>B130+0.1</f>
        <v>31.200000000000003</v>
      </c>
      <c r="D131" s="227">
        <f t="shared" si="4"/>
        <v>31.200000000000003</v>
      </c>
      <c r="E131" s="70">
        <v>31.200000000000003</v>
      </c>
      <c r="F131" s="228" t="s">
        <v>461</v>
      </c>
      <c r="G131" s="238" t="s">
        <v>21</v>
      </c>
      <c r="H131" s="118">
        <v>190</v>
      </c>
      <c r="I131" s="117">
        <v>60</v>
      </c>
      <c r="J131" s="117">
        <v>190</v>
      </c>
      <c r="K131" s="117">
        <v>230</v>
      </c>
      <c r="L131" s="117">
        <v>110</v>
      </c>
      <c r="M131" s="117">
        <v>25</v>
      </c>
      <c r="N131" s="255">
        <f t="shared" si="5"/>
        <v>805</v>
      </c>
      <c r="O131" s="118">
        <v>500</v>
      </c>
      <c r="P131" s="117">
        <v>300</v>
      </c>
      <c r="Q131" s="119">
        <f t="shared" si="7"/>
        <v>800</v>
      </c>
      <c r="R131" s="261"/>
      <c r="S131" s="271">
        <f t="shared" si="6"/>
        <v>1605</v>
      </c>
      <c r="U131" s="75"/>
    </row>
    <row r="132" spans="1:21" ht="17.25">
      <c r="A132" s="69">
        <f>A129+1</f>
        <v>32</v>
      </c>
      <c r="D132" s="227">
        <f t="shared" si="4"/>
        <v>32</v>
      </c>
      <c r="E132" s="69">
        <v>32</v>
      </c>
      <c r="F132" s="228" t="s">
        <v>23</v>
      </c>
      <c r="G132" s="238" t="s">
        <v>24</v>
      </c>
      <c r="H132" s="118">
        <v>270</v>
      </c>
      <c r="I132" s="117">
        <v>190</v>
      </c>
      <c r="J132" s="117">
        <v>300</v>
      </c>
      <c r="K132" s="117">
        <v>400</v>
      </c>
      <c r="L132" s="117">
        <v>190</v>
      </c>
      <c r="M132" s="117">
        <v>30</v>
      </c>
      <c r="N132" s="255">
        <f t="shared" si="5"/>
        <v>1380</v>
      </c>
      <c r="O132" s="118">
        <v>200</v>
      </c>
      <c r="P132" s="117">
        <v>200</v>
      </c>
      <c r="Q132" s="119">
        <f t="shared" si="7"/>
        <v>400</v>
      </c>
      <c r="R132" s="261"/>
      <c r="S132" s="271">
        <f t="shared" si="6"/>
        <v>1780</v>
      </c>
      <c r="U132" s="75"/>
    </row>
    <row r="133" spans="1:21" ht="34.5">
      <c r="A133" s="69">
        <f>A132+1</f>
        <v>33</v>
      </c>
      <c r="D133" s="227">
        <f t="shared" si="4"/>
        <v>33</v>
      </c>
      <c r="E133" s="69">
        <v>33</v>
      </c>
      <c r="F133" s="228" t="s">
        <v>25</v>
      </c>
      <c r="G133" s="238" t="s">
        <v>10</v>
      </c>
      <c r="H133" s="118">
        <v>300</v>
      </c>
      <c r="I133" s="117">
        <v>110</v>
      </c>
      <c r="J133" s="117">
        <v>650</v>
      </c>
      <c r="K133" s="117">
        <v>880</v>
      </c>
      <c r="L133" s="117">
        <v>220</v>
      </c>
      <c r="M133" s="117">
        <v>30</v>
      </c>
      <c r="N133" s="255">
        <f t="shared" si="5"/>
        <v>2190</v>
      </c>
      <c r="O133" s="118">
        <v>800</v>
      </c>
      <c r="P133" s="117">
        <v>886</v>
      </c>
      <c r="Q133" s="119">
        <f t="shared" si="7"/>
        <v>1686</v>
      </c>
      <c r="R133" s="261"/>
      <c r="S133" s="271">
        <f t="shared" si="6"/>
        <v>3876</v>
      </c>
      <c r="U133" s="75"/>
    </row>
    <row r="134" spans="1:21" ht="86.25">
      <c r="A134" s="69">
        <f>A133+1</f>
        <v>34</v>
      </c>
      <c r="D134" s="227">
        <f t="shared" si="4"/>
        <v>34</v>
      </c>
      <c r="E134" s="69">
        <v>34</v>
      </c>
      <c r="F134" s="228" t="s">
        <v>437</v>
      </c>
      <c r="G134" s="238" t="s">
        <v>21</v>
      </c>
      <c r="H134" s="118">
        <v>7750</v>
      </c>
      <c r="I134" s="117">
        <v>500</v>
      </c>
      <c r="J134" s="117">
        <v>2700</v>
      </c>
      <c r="K134" s="117">
        <v>10600</v>
      </c>
      <c r="L134" s="117">
        <v>3900</v>
      </c>
      <c r="M134" s="117">
        <v>1150</v>
      </c>
      <c r="N134" s="255">
        <f t="shared" si="5"/>
        <v>26600</v>
      </c>
      <c r="O134" s="118">
        <v>11400</v>
      </c>
      <c r="P134" s="117">
        <v>3900</v>
      </c>
      <c r="Q134" s="119">
        <f t="shared" si="7"/>
        <v>15300</v>
      </c>
      <c r="R134" s="261">
        <v>23000</v>
      </c>
      <c r="S134" s="271">
        <f t="shared" si="6"/>
        <v>64900</v>
      </c>
      <c r="U134" s="75"/>
    </row>
    <row r="135" spans="1:21" ht="86.25">
      <c r="A135" s="69">
        <f>A134+1</f>
        <v>35</v>
      </c>
      <c r="D135" s="227">
        <f t="shared" si="4"/>
        <v>35</v>
      </c>
      <c r="E135" s="69">
        <v>35</v>
      </c>
      <c r="F135" s="228" t="s">
        <v>146</v>
      </c>
      <c r="G135" s="238" t="s">
        <v>21</v>
      </c>
      <c r="H135" s="118">
        <v>2000</v>
      </c>
      <c r="I135" s="117">
        <v>200</v>
      </c>
      <c r="J135" s="117">
        <v>400</v>
      </c>
      <c r="K135" s="117">
        <v>1320</v>
      </c>
      <c r="L135" s="117">
        <v>300</v>
      </c>
      <c r="M135" s="117">
        <v>70</v>
      </c>
      <c r="N135" s="255">
        <f t="shared" si="5"/>
        <v>4290</v>
      </c>
      <c r="O135" s="118">
        <v>0</v>
      </c>
      <c r="P135" s="117">
        <v>1600</v>
      </c>
      <c r="Q135" s="119">
        <f t="shared" si="7"/>
        <v>1600</v>
      </c>
      <c r="R135" s="261">
        <v>1600</v>
      </c>
      <c r="S135" s="271">
        <f t="shared" si="6"/>
        <v>7490</v>
      </c>
      <c r="U135" s="75"/>
    </row>
    <row r="136" spans="1:21" ht="86.25">
      <c r="A136" s="69">
        <f>A135+1</f>
        <v>36</v>
      </c>
      <c r="D136" s="227">
        <f t="shared" si="4"/>
        <v>36</v>
      </c>
      <c r="E136" s="69">
        <v>36</v>
      </c>
      <c r="F136" s="228" t="s">
        <v>147</v>
      </c>
      <c r="G136" s="238" t="s">
        <v>21</v>
      </c>
      <c r="H136" s="118">
        <v>90</v>
      </c>
      <c r="I136" s="117">
        <v>100</v>
      </c>
      <c r="J136" s="117">
        <v>50</v>
      </c>
      <c r="K136" s="117">
        <v>200</v>
      </c>
      <c r="L136" s="117">
        <v>20</v>
      </c>
      <c r="M136" s="117">
        <v>8</v>
      </c>
      <c r="N136" s="255">
        <f t="shared" si="5"/>
        <v>468</v>
      </c>
      <c r="O136" s="118"/>
      <c r="P136" s="117"/>
      <c r="Q136" s="119"/>
      <c r="R136" s="261"/>
      <c r="S136" s="271">
        <f t="shared" si="6"/>
        <v>468</v>
      </c>
      <c r="U136" s="75"/>
    </row>
    <row r="137" spans="1:21" ht="51.75">
      <c r="A137" s="69">
        <f>A136+1</f>
        <v>37</v>
      </c>
      <c r="D137" s="227">
        <f t="shared" si="4"/>
        <v>37</v>
      </c>
      <c r="E137" s="69">
        <v>37</v>
      </c>
      <c r="F137" s="228" t="s">
        <v>148</v>
      </c>
      <c r="G137" s="238" t="s">
        <v>21</v>
      </c>
      <c r="H137" s="118">
        <v>90</v>
      </c>
      <c r="I137" s="117">
        <v>50</v>
      </c>
      <c r="J137" s="117">
        <v>25</v>
      </c>
      <c r="K137" s="117">
        <v>100</v>
      </c>
      <c r="L137" s="117">
        <v>20</v>
      </c>
      <c r="M137" s="117">
        <v>8</v>
      </c>
      <c r="N137" s="255">
        <f aca="true" t="shared" si="8" ref="N137:N161">M137+L137+K137+J137+I137+H137</f>
        <v>293</v>
      </c>
      <c r="O137" s="118"/>
      <c r="P137" s="117"/>
      <c r="Q137" s="119"/>
      <c r="R137" s="261"/>
      <c r="S137" s="271">
        <f aca="true" t="shared" si="9" ref="S137:S178">R137+Q137+N137</f>
        <v>293</v>
      </c>
      <c r="U137" s="75"/>
    </row>
    <row r="138" spans="1:21" ht="16.5">
      <c r="A138" s="69">
        <f>A137+1</f>
        <v>38</v>
      </c>
      <c r="D138" s="227">
        <f aca="true" t="shared" si="10" ref="D138:D178">IF(A138&gt;0,A138,IF(B138&gt;0,B138,C138))</f>
        <v>38</v>
      </c>
      <c r="E138" s="69">
        <v>38</v>
      </c>
      <c r="F138" s="229" t="s">
        <v>482</v>
      </c>
      <c r="G138" s="238" t="s">
        <v>483</v>
      </c>
      <c r="H138" s="118">
        <v>0</v>
      </c>
      <c r="I138" s="117">
        <v>0</v>
      </c>
      <c r="J138" s="117">
        <v>0</v>
      </c>
      <c r="K138" s="117">
        <v>0</v>
      </c>
      <c r="L138" s="117">
        <v>0</v>
      </c>
      <c r="M138" s="117">
        <v>0</v>
      </c>
      <c r="N138" s="255">
        <v>0</v>
      </c>
      <c r="O138" s="118">
        <v>0</v>
      </c>
      <c r="P138" s="116">
        <v>0</v>
      </c>
      <c r="Q138" s="261">
        <v>0</v>
      </c>
      <c r="R138" s="261">
        <v>0</v>
      </c>
      <c r="S138" s="271">
        <f t="shared" si="9"/>
        <v>0</v>
      </c>
      <c r="U138" s="75"/>
    </row>
    <row r="139" spans="1:21" ht="293.25">
      <c r="A139" s="69">
        <f>A138+1</f>
        <v>39</v>
      </c>
      <c r="D139" s="227">
        <f t="shared" si="10"/>
        <v>39</v>
      </c>
      <c r="E139" s="69">
        <v>39</v>
      </c>
      <c r="F139" s="228" t="s">
        <v>438</v>
      </c>
      <c r="G139" s="238" t="s">
        <v>12</v>
      </c>
      <c r="H139" s="118">
        <v>2500</v>
      </c>
      <c r="I139" s="117">
        <v>800</v>
      </c>
      <c r="J139" s="117"/>
      <c r="K139" s="117"/>
      <c r="L139" s="117"/>
      <c r="M139" s="117"/>
      <c r="N139" s="255">
        <f t="shared" si="8"/>
        <v>3300</v>
      </c>
      <c r="O139" s="118"/>
      <c r="P139" s="117">
        <v>10800</v>
      </c>
      <c r="Q139" s="119">
        <f aca="true" t="shared" si="11" ref="Q139:Q178">SUM(O139+P139)</f>
        <v>10800</v>
      </c>
      <c r="R139" s="261">
        <v>1000</v>
      </c>
      <c r="S139" s="271">
        <f t="shared" si="9"/>
        <v>15100</v>
      </c>
      <c r="U139" s="75"/>
    </row>
    <row r="140" spans="1:21" ht="241.5">
      <c r="A140" s="69">
        <f>A139+1</f>
        <v>40</v>
      </c>
      <c r="D140" s="227">
        <f t="shared" si="10"/>
        <v>40</v>
      </c>
      <c r="E140" s="69">
        <v>40</v>
      </c>
      <c r="F140" s="228" t="s">
        <v>439</v>
      </c>
      <c r="G140" s="239" t="s">
        <v>26</v>
      </c>
      <c r="H140" s="118"/>
      <c r="I140" s="117">
        <v>730</v>
      </c>
      <c r="J140" s="117"/>
      <c r="K140" s="117"/>
      <c r="L140" s="117"/>
      <c r="M140" s="117"/>
      <c r="N140" s="255">
        <f t="shared" si="8"/>
        <v>730</v>
      </c>
      <c r="O140" s="118"/>
      <c r="P140" s="117"/>
      <c r="Q140" s="119"/>
      <c r="R140" s="261"/>
      <c r="S140" s="271">
        <f t="shared" si="9"/>
        <v>730</v>
      </c>
      <c r="U140" s="75"/>
    </row>
    <row r="141" spans="1:21" ht="103.5">
      <c r="A141" s="69">
        <f>A140+1</f>
        <v>41</v>
      </c>
      <c r="D141" s="227">
        <f t="shared" si="10"/>
        <v>41</v>
      </c>
      <c r="E141" s="69">
        <v>41</v>
      </c>
      <c r="F141" s="228" t="s">
        <v>440</v>
      </c>
      <c r="G141" s="239" t="s">
        <v>27</v>
      </c>
      <c r="H141" s="102"/>
      <c r="I141" s="117">
        <v>28550</v>
      </c>
      <c r="J141" s="117"/>
      <c r="K141" s="117"/>
      <c r="L141" s="117"/>
      <c r="M141" s="117"/>
      <c r="N141" s="255">
        <f t="shared" si="8"/>
        <v>28550</v>
      </c>
      <c r="O141" s="118"/>
      <c r="P141" s="117"/>
      <c r="Q141" s="119"/>
      <c r="R141" s="261"/>
      <c r="S141" s="271">
        <f t="shared" si="9"/>
        <v>28550</v>
      </c>
      <c r="U141" s="75"/>
    </row>
    <row r="142" spans="1:21" ht="120.75">
      <c r="A142" s="69">
        <f>A141+1</f>
        <v>42</v>
      </c>
      <c r="D142" s="227">
        <f t="shared" si="10"/>
        <v>42</v>
      </c>
      <c r="E142" s="69">
        <v>42</v>
      </c>
      <c r="F142" s="228" t="s">
        <v>441</v>
      </c>
      <c r="G142" s="238" t="s">
        <v>20</v>
      </c>
      <c r="H142" s="118"/>
      <c r="I142" s="117">
        <v>190</v>
      </c>
      <c r="J142" s="117"/>
      <c r="K142" s="117"/>
      <c r="L142" s="117"/>
      <c r="M142" s="117"/>
      <c r="N142" s="255">
        <f t="shared" si="8"/>
        <v>190</v>
      </c>
      <c r="O142" s="118"/>
      <c r="P142" s="117"/>
      <c r="Q142" s="119"/>
      <c r="R142" s="261"/>
      <c r="S142" s="271">
        <f t="shared" si="9"/>
        <v>190</v>
      </c>
      <c r="U142" s="75"/>
    </row>
    <row r="143" spans="1:21" ht="293.25">
      <c r="A143" s="69">
        <f>A142+1</f>
        <v>43</v>
      </c>
      <c r="D143" s="227">
        <f t="shared" si="10"/>
        <v>43</v>
      </c>
      <c r="E143" s="69">
        <v>43</v>
      </c>
      <c r="F143" s="228" t="s">
        <v>442</v>
      </c>
      <c r="G143" s="238" t="s">
        <v>20</v>
      </c>
      <c r="H143" s="102"/>
      <c r="I143" s="117">
        <v>730</v>
      </c>
      <c r="J143" s="117"/>
      <c r="K143" s="117"/>
      <c r="L143" s="117"/>
      <c r="M143" s="117"/>
      <c r="N143" s="255">
        <f t="shared" si="8"/>
        <v>730</v>
      </c>
      <c r="O143" s="118"/>
      <c r="P143" s="117"/>
      <c r="Q143" s="119"/>
      <c r="R143" s="261"/>
      <c r="S143" s="271">
        <f t="shared" si="9"/>
        <v>730</v>
      </c>
      <c r="U143" s="75"/>
    </row>
    <row r="144" spans="1:21" ht="138">
      <c r="A144" s="69">
        <f>A143+1</f>
        <v>44</v>
      </c>
      <c r="D144" s="227">
        <f t="shared" si="10"/>
        <v>44</v>
      </c>
      <c r="E144" s="69">
        <v>44</v>
      </c>
      <c r="F144" s="228" t="s">
        <v>443</v>
      </c>
      <c r="G144" s="238" t="s">
        <v>20</v>
      </c>
      <c r="H144" s="118"/>
      <c r="I144" s="117">
        <v>270</v>
      </c>
      <c r="J144" s="117"/>
      <c r="K144" s="117"/>
      <c r="L144" s="117"/>
      <c r="M144" s="117"/>
      <c r="N144" s="255">
        <f t="shared" si="8"/>
        <v>270</v>
      </c>
      <c r="O144" s="118"/>
      <c r="P144" s="117"/>
      <c r="Q144" s="119"/>
      <c r="R144" s="261"/>
      <c r="S144" s="271">
        <f t="shared" si="9"/>
        <v>270</v>
      </c>
      <c r="U144" s="75"/>
    </row>
    <row r="145" spans="1:21" ht="293.25">
      <c r="A145" s="69">
        <f>A144+1</f>
        <v>45</v>
      </c>
      <c r="D145" s="227">
        <f t="shared" si="10"/>
        <v>45</v>
      </c>
      <c r="E145" s="69">
        <v>45</v>
      </c>
      <c r="F145" s="228" t="s">
        <v>465</v>
      </c>
      <c r="G145" s="238" t="s">
        <v>21</v>
      </c>
      <c r="H145" s="102"/>
      <c r="I145" s="117">
        <v>695</v>
      </c>
      <c r="J145" s="117"/>
      <c r="K145" s="117"/>
      <c r="L145" s="117"/>
      <c r="M145" s="117"/>
      <c r="N145" s="255">
        <f t="shared" si="8"/>
        <v>695</v>
      </c>
      <c r="O145" s="118"/>
      <c r="P145" s="117"/>
      <c r="Q145" s="119"/>
      <c r="R145" s="261"/>
      <c r="S145" s="271">
        <f t="shared" si="9"/>
        <v>695</v>
      </c>
      <c r="U145" s="75"/>
    </row>
    <row r="146" spans="1:21" ht="69">
      <c r="A146" s="69">
        <f>A145+1</f>
        <v>46</v>
      </c>
      <c r="D146" s="227">
        <f t="shared" si="10"/>
        <v>46</v>
      </c>
      <c r="E146" s="69">
        <v>46</v>
      </c>
      <c r="F146" s="228" t="s">
        <v>444</v>
      </c>
      <c r="G146" s="238" t="s">
        <v>28</v>
      </c>
      <c r="H146" s="118">
        <v>6258</v>
      </c>
      <c r="I146" s="117">
        <v>1995</v>
      </c>
      <c r="J146" s="117">
        <v>7</v>
      </c>
      <c r="K146" s="117">
        <v>100</v>
      </c>
      <c r="L146" s="117">
        <v>60</v>
      </c>
      <c r="M146" s="117">
        <v>16</v>
      </c>
      <c r="N146" s="255">
        <f t="shared" si="8"/>
        <v>8436</v>
      </c>
      <c r="O146" s="118">
        <v>517</v>
      </c>
      <c r="P146" s="117">
        <v>5000</v>
      </c>
      <c r="Q146" s="119">
        <f t="shared" si="11"/>
        <v>5517</v>
      </c>
      <c r="R146" s="261">
        <v>3000</v>
      </c>
      <c r="S146" s="271">
        <f t="shared" si="9"/>
        <v>16953</v>
      </c>
      <c r="U146" s="75"/>
    </row>
    <row r="147" spans="1:21" ht="207">
      <c r="A147" s="69">
        <f>A146+1</f>
        <v>47</v>
      </c>
      <c r="D147" s="227">
        <f t="shared" si="10"/>
        <v>47</v>
      </c>
      <c r="E147" s="69">
        <v>47</v>
      </c>
      <c r="F147" s="228" t="s">
        <v>445</v>
      </c>
      <c r="G147" s="238" t="s">
        <v>12</v>
      </c>
      <c r="H147" s="118">
        <v>240</v>
      </c>
      <c r="I147" s="117"/>
      <c r="J147" s="117"/>
      <c r="K147" s="117"/>
      <c r="L147" s="117"/>
      <c r="M147" s="117"/>
      <c r="N147" s="255">
        <f t="shared" si="8"/>
        <v>240</v>
      </c>
      <c r="O147" s="118"/>
      <c r="P147" s="117"/>
      <c r="Q147" s="119"/>
      <c r="R147" s="261"/>
      <c r="S147" s="271">
        <f t="shared" si="9"/>
        <v>240</v>
      </c>
      <c r="U147" s="75"/>
    </row>
    <row r="148" spans="1:21" ht="17.25">
      <c r="A148" s="69">
        <f>A147+1</f>
        <v>48</v>
      </c>
      <c r="D148" s="227">
        <f t="shared" si="10"/>
        <v>48</v>
      </c>
      <c r="E148" s="69">
        <v>48</v>
      </c>
      <c r="F148" s="228" t="s">
        <v>29</v>
      </c>
      <c r="G148" s="238" t="s">
        <v>11</v>
      </c>
      <c r="H148" s="121">
        <v>24</v>
      </c>
      <c r="I148" s="120"/>
      <c r="J148" s="120"/>
      <c r="K148" s="120"/>
      <c r="L148" s="120"/>
      <c r="M148" s="120"/>
      <c r="N148" s="254">
        <f t="shared" si="8"/>
        <v>24</v>
      </c>
      <c r="O148" s="121"/>
      <c r="P148" s="120"/>
      <c r="Q148" s="122"/>
      <c r="R148" s="260"/>
      <c r="S148" s="270">
        <f t="shared" si="9"/>
        <v>24</v>
      </c>
      <c r="U148" s="75"/>
    </row>
    <row r="149" spans="1:21" ht="207">
      <c r="A149" s="69">
        <f>A148+1</f>
        <v>49</v>
      </c>
      <c r="D149" s="227">
        <f t="shared" si="10"/>
        <v>49</v>
      </c>
      <c r="E149" s="69">
        <v>49</v>
      </c>
      <c r="F149" s="228" t="s">
        <v>446</v>
      </c>
      <c r="G149" s="238"/>
      <c r="H149" s="102"/>
      <c r="I149" s="101"/>
      <c r="J149" s="101"/>
      <c r="K149" s="101"/>
      <c r="L149" s="101"/>
      <c r="M149" s="101"/>
      <c r="N149" s="256"/>
      <c r="O149" s="102"/>
      <c r="P149" s="101"/>
      <c r="Q149" s="112"/>
      <c r="R149" s="262"/>
      <c r="S149" s="272"/>
      <c r="U149" s="75"/>
    </row>
    <row r="150" spans="1:21" ht="17.25">
      <c r="A150" s="70"/>
      <c r="B150" s="62">
        <f>A149+0.1</f>
        <v>49.1</v>
      </c>
      <c r="D150" s="227">
        <f t="shared" si="10"/>
        <v>49.1</v>
      </c>
      <c r="E150" s="70">
        <v>49.1</v>
      </c>
      <c r="F150" s="228" t="s">
        <v>447</v>
      </c>
      <c r="G150" s="238" t="s">
        <v>30</v>
      </c>
      <c r="H150" s="121">
        <v>1</v>
      </c>
      <c r="I150" s="120"/>
      <c r="J150" s="120"/>
      <c r="K150" s="120"/>
      <c r="L150" s="120"/>
      <c r="M150" s="120"/>
      <c r="N150" s="254">
        <f t="shared" si="8"/>
        <v>1</v>
      </c>
      <c r="O150" s="121"/>
      <c r="P150" s="120"/>
      <c r="Q150" s="122"/>
      <c r="R150" s="260"/>
      <c r="S150" s="270">
        <f t="shared" si="9"/>
        <v>1</v>
      </c>
      <c r="U150" s="75"/>
    </row>
    <row r="151" spans="1:21" ht="17.25">
      <c r="A151" s="70"/>
      <c r="B151" s="62">
        <f>B150+0.1</f>
        <v>49.2</v>
      </c>
      <c r="D151" s="227">
        <f t="shared" si="10"/>
        <v>49.2</v>
      </c>
      <c r="E151" s="70">
        <v>49.2</v>
      </c>
      <c r="F151" s="228" t="s">
        <v>448</v>
      </c>
      <c r="G151" s="238" t="s">
        <v>30</v>
      </c>
      <c r="H151" s="121">
        <v>1</v>
      </c>
      <c r="I151" s="120"/>
      <c r="J151" s="120"/>
      <c r="K151" s="120"/>
      <c r="L151" s="120"/>
      <c r="M151" s="120"/>
      <c r="N151" s="254">
        <f t="shared" si="8"/>
        <v>1</v>
      </c>
      <c r="O151" s="121"/>
      <c r="P151" s="120"/>
      <c r="Q151" s="122"/>
      <c r="R151" s="260"/>
      <c r="S151" s="270">
        <f t="shared" si="9"/>
        <v>1</v>
      </c>
      <c r="U151" s="75"/>
    </row>
    <row r="152" spans="1:21" ht="34.5">
      <c r="A152" s="70"/>
      <c r="B152" s="62">
        <f>B151+0.1</f>
        <v>49.300000000000004</v>
      </c>
      <c r="D152" s="227">
        <f t="shared" si="10"/>
        <v>49.300000000000004</v>
      </c>
      <c r="E152" s="70">
        <v>49.300000000000004</v>
      </c>
      <c r="F152" s="228" t="s">
        <v>449</v>
      </c>
      <c r="G152" s="238" t="s">
        <v>30</v>
      </c>
      <c r="H152" s="121">
        <v>2</v>
      </c>
      <c r="I152" s="120">
        <v>1</v>
      </c>
      <c r="J152" s="120"/>
      <c r="K152" s="120"/>
      <c r="L152" s="120"/>
      <c r="M152" s="120"/>
      <c r="N152" s="254">
        <f t="shared" si="8"/>
        <v>3</v>
      </c>
      <c r="O152" s="121"/>
      <c r="P152" s="120"/>
      <c r="Q152" s="122"/>
      <c r="R152" s="260"/>
      <c r="S152" s="270">
        <f t="shared" si="9"/>
        <v>3</v>
      </c>
      <c r="U152" s="75"/>
    </row>
    <row r="153" spans="1:21" ht="34.5">
      <c r="A153" s="70"/>
      <c r="B153" s="62">
        <f>B152+0.1</f>
        <v>49.400000000000006</v>
      </c>
      <c r="D153" s="227">
        <f t="shared" si="10"/>
        <v>49.400000000000006</v>
      </c>
      <c r="E153" s="70">
        <v>49.400000000000006</v>
      </c>
      <c r="F153" s="228" t="s">
        <v>450</v>
      </c>
      <c r="G153" s="238" t="s">
        <v>30</v>
      </c>
      <c r="H153" s="121">
        <v>2</v>
      </c>
      <c r="I153" s="120">
        <v>1</v>
      </c>
      <c r="J153" s="120"/>
      <c r="K153" s="120"/>
      <c r="L153" s="120"/>
      <c r="M153" s="120"/>
      <c r="N153" s="254">
        <f t="shared" si="8"/>
        <v>3</v>
      </c>
      <c r="O153" s="121"/>
      <c r="P153" s="120"/>
      <c r="Q153" s="122"/>
      <c r="R153" s="260"/>
      <c r="S153" s="270">
        <f t="shared" si="9"/>
        <v>3</v>
      </c>
      <c r="U153" s="75"/>
    </row>
    <row r="154" spans="1:21" ht="103.5">
      <c r="A154" s="69">
        <f>A149+1</f>
        <v>50</v>
      </c>
      <c r="D154" s="227">
        <f t="shared" si="10"/>
        <v>50</v>
      </c>
      <c r="E154" s="69">
        <v>50</v>
      </c>
      <c r="F154" s="228" t="s">
        <v>451</v>
      </c>
      <c r="G154" s="238" t="s">
        <v>30</v>
      </c>
      <c r="H154" s="121">
        <v>10</v>
      </c>
      <c r="I154" s="120">
        <v>3</v>
      </c>
      <c r="J154" s="120"/>
      <c r="K154" s="120"/>
      <c r="L154" s="120"/>
      <c r="M154" s="120"/>
      <c r="N154" s="254">
        <f t="shared" si="8"/>
        <v>13</v>
      </c>
      <c r="O154" s="121"/>
      <c r="P154" s="120"/>
      <c r="Q154" s="122"/>
      <c r="R154" s="260"/>
      <c r="S154" s="270">
        <f t="shared" si="9"/>
        <v>13</v>
      </c>
      <c r="U154" s="75"/>
    </row>
    <row r="155" spans="1:21" ht="104.25" thickBot="1">
      <c r="A155" s="72">
        <f>A154+1</f>
        <v>51</v>
      </c>
      <c r="D155" s="227">
        <f t="shared" si="10"/>
        <v>51</v>
      </c>
      <c r="E155" s="69">
        <v>51</v>
      </c>
      <c r="F155" s="228" t="s">
        <v>452</v>
      </c>
      <c r="G155" s="238" t="s">
        <v>30</v>
      </c>
      <c r="H155" s="121">
        <v>2</v>
      </c>
      <c r="I155" s="120">
        <v>1</v>
      </c>
      <c r="J155" s="120"/>
      <c r="K155" s="120"/>
      <c r="L155" s="120"/>
      <c r="M155" s="120"/>
      <c r="N155" s="254">
        <f t="shared" si="8"/>
        <v>3</v>
      </c>
      <c r="O155" s="121"/>
      <c r="P155" s="120"/>
      <c r="Q155" s="122"/>
      <c r="R155" s="260"/>
      <c r="S155" s="270">
        <f t="shared" si="9"/>
        <v>3</v>
      </c>
      <c r="U155" s="75"/>
    </row>
    <row r="156" spans="1:21" ht="104.25" thickBot="1">
      <c r="A156" s="72">
        <f>A155+1</f>
        <v>52</v>
      </c>
      <c r="D156" s="227">
        <f t="shared" si="10"/>
        <v>52</v>
      </c>
      <c r="E156" s="69">
        <v>52</v>
      </c>
      <c r="F156" s="228" t="s">
        <v>453</v>
      </c>
      <c r="G156" s="238" t="s">
        <v>30</v>
      </c>
      <c r="H156" s="121"/>
      <c r="I156" s="120">
        <v>1</v>
      </c>
      <c r="J156" s="120"/>
      <c r="K156" s="120"/>
      <c r="L156" s="120"/>
      <c r="M156" s="120"/>
      <c r="N156" s="254">
        <f t="shared" si="8"/>
        <v>1</v>
      </c>
      <c r="O156" s="121"/>
      <c r="P156" s="120"/>
      <c r="Q156" s="122"/>
      <c r="R156" s="260"/>
      <c r="S156" s="270">
        <f t="shared" si="9"/>
        <v>1</v>
      </c>
      <c r="U156" s="75"/>
    </row>
    <row r="157" spans="1:21" ht="87" thickBot="1">
      <c r="A157" s="72">
        <f>A156+1</f>
        <v>53</v>
      </c>
      <c r="D157" s="227">
        <f t="shared" si="10"/>
        <v>53</v>
      </c>
      <c r="E157" s="69">
        <v>53</v>
      </c>
      <c r="F157" s="228" t="s">
        <v>149</v>
      </c>
      <c r="G157" s="238" t="s">
        <v>12</v>
      </c>
      <c r="H157" s="118">
        <v>80</v>
      </c>
      <c r="I157" s="117"/>
      <c r="J157" s="117">
        <v>80</v>
      </c>
      <c r="K157" s="117">
        <v>80</v>
      </c>
      <c r="L157" s="117">
        <v>20</v>
      </c>
      <c r="M157" s="117"/>
      <c r="N157" s="255">
        <f t="shared" si="8"/>
        <v>260</v>
      </c>
      <c r="O157" s="118">
        <v>1065</v>
      </c>
      <c r="P157" s="117">
        <v>50</v>
      </c>
      <c r="Q157" s="119">
        <f t="shared" si="11"/>
        <v>1115</v>
      </c>
      <c r="R157" s="261"/>
      <c r="S157" s="271">
        <f t="shared" si="9"/>
        <v>1375</v>
      </c>
      <c r="U157" s="75"/>
    </row>
    <row r="158" spans="1:21" ht="52.5" thickBot="1">
      <c r="A158" s="72">
        <f>A157+1</f>
        <v>54</v>
      </c>
      <c r="D158" s="227">
        <f t="shared" si="10"/>
        <v>54</v>
      </c>
      <c r="E158" s="69">
        <v>54</v>
      </c>
      <c r="F158" s="228" t="s">
        <v>335</v>
      </c>
      <c r="G158" s="76" t="s">
        <v>13</v>
      </c>
      <c r="H158" s="118">
        <v>350</v>
      </c>
      <c r="I158" s="117">
        <v>100</v>
      </c>
      <c r="J158" s="117">
        <v>85</v>
      </c>
      <c r="K158" s="117">
        <v>130</v>
      </c>
      <c r="L158" s="117">
        <v>80</v>
      </c>
      <c r="M158" s="117">
        <v>10</v>
      </c>
      <c r="N158" s="255">
        <f t="shared" si="8"/>
        <v>755</v>
      </c>
      <c r="O158" s="118"/>
      <c r="P158" s="117"/>
      <c r="Q158" s="119"/>
      <c r="R158" s="261"/>
      <c r="S158" s="271">
        <f t="shared" si="9"/>
        <v>755</v>
      </c>
      <c r="U158" s="75"/>
    </row>
    <row r="159" spans="1:21" ht="35.25" thickBot="1">
      <c r="A159" s="72">
        <f aca="true" t="shared" si="12" ref="A159:A177">A158+1</f>
        <v>55</v>
      </c>
      <c r="D159" s="227">
        <f t="shared" si="10"/>
        <v>55</v>
      </c>
      <c r="E159" s="69">
        <v>55</v>
      </c>
      <c r="F159" s="228" t="s">
        <v>454</v>
      </c>
      <c r="G159" s="76" t="s">
        <v>393</v>
      </c>
      <c r="H159" s="245"/>
      <c r="I159" s="127"/>
      <c r="J159" s="127"/>
      <c r="K159" s="127"/>
      <c r="L159" s="127"/>
      <c r="M159" s="127"/>
      <c r="N159" s="255"/>
      <c r="O159" s="118">
        <v>270</v>
      </c>
      <c r="P159" s="117"/>
      <c r="Q159" s="119">
        <f t="shared" si="11"/>
        <v>270</v>
      </c>
      <c r="R159" s="267"/>
      <c r="S159" s="271">
        <f t="shared" si="9"/>
        <v>270</v>
      </c>
      <c r="U159" s="75"/>
    </row>
    <row r="160" spans="1:21" ht="69.75" thickBot="1">
      <c r="A160" s="72">
        <f t="shared" si="12"/>
        <v>56</v>
      </c>
      <c r="D160" s="227">
        <f t="shared" si="10"/>
        <v>56</v>
      </c>
      <c r="E160" s="69">
        <v>56</v>
      </c>
      <c r="F160" s="228" t="s">
        <v>368</v>
      </c>
      <c r="G160" s="76" t="s">
        <v>387</v>
      </c>
      <c r="H160" s="246"/>
      <c r="I160" s="109"/>
      <c r="J160" s="109"/>
      <c r="K160" s="109"/>
      <c r="L160" s="109"/>
      <c r="M160" s="109"/>
      <c r="N160" s="254"/>
      <c r="O160" s="121">
        <v>9</v>
      </c>
      <c r="P160" s="120"/>
      <c r="Q160" s="122">
        <f t="shared" si="11"/>
        <v>9</v>
      </c>
      <c r="R160" s="268"/>
      <c r="S160" s="270">
        <f t="shared" si="9"/>
        <v>9</v>
      </c>
      <c r="U160" s="75"/>
    </row>
    <row r="161" spans="1:21" ht="242.25" thickBot="1">
      <c r="A161" s="72">
        <f t="shared" si="12"/>
        <v>57</v>
      </c>
      <c r="D161" s="227">
        <f t="shared" si="10"/>
        <v>57</v>
      </c>
      <c r="E161" s="69">
        <v>57</v>
      </c>
      <c r="F161" s="228" t="s">
        <v>369</v>
      </c>
      <c r="G161" s="76" t="s">
        <v>388</v>
      </c>
      <c r="H161" s="245"/>
      <c r="I161" s="127"/>
      <c r="J161" s="127"/>
      <c r="K161" s="127"/>
      <c r="L161" s="127"/>
      <c r="M161" s="127"/>
      <c r="N161" s="255">
        <f t="shared" si="8"/>
        <v>0</v>
      </c>
      <c r="O161" s="118">
        <v>1100</v>
      </c>
      <c r="P161" s="117"/>
      <c r="Q161" s="119">
        <f t="shared" si="11"/>
        <v>1100</v>
      </c>
      <c r="R161" s="267"/>
      <c r="S161" s="271">
        <f t="shared" si="9"/>
        <v>1100</v>
      </c>
      <c r="U161" s="75"/>
    </row>
    <row r="162" spans="1:21" ht="242.25" thickBot="1">
      <c r="A162" s="72">
        <f t="shared" si="12"/>
        <v>58</v>
      </c>
      <c r="D162" s="227">
        <f t="shared" si="10"/>
        <v>58</v>
      </c>
      <c r="E162" s="69">
        <v>58</v>
      </c>
      <c r="F162" s="228" t="s">
        <v>370</v>
      </c>
      <c r="G162" s="76" t="s">
        <v>20</v>
      </c>
      <c r="H162" s="245"/>
      <c r="I162" s="127"/>
      <c r="J162" s="127"/>
      <c r="K162" s="127"/>
      <c r="L162" s="127"/>
      <c r="M162" s="127"/>
      <c r="N162" s="255"/>
      <c r="O162" s="118">
        <v>900</v>
      </c>
      <c r="P162" s="117"/>
      <c r="Q162" s="119">
        <f t="shared" si="11"/>
        <v>900</v>
      </c>
      <c r="R162" s="267"/>
      <c r="S162" s="271">
        <f t="shared" si="9"/>
        <v>900</v>
      </c>
      <c r="U162" s="75"/>
    </row>
    <row r="163" spans="1:21" ht="69.75" thickBot="1">
      <c r="A163" s="72">
        <f t="shared" si="12"/>
        <v>59</v>
      </c>
      <c r="D163" s="227">
        <f t="shared" si="10"/>
        <v>59</v>
      </c>
      <c r="E163" s="69">
        <v>59</v>
      </c>
      <c r="F163" s="228" t="s">
        <v>371</v>
      </c>
      <c r="G163" s="76" t="s">
        <v>20</v>
      </c>
      <c r="H163" s="245"/>
      <c r="I163" s="127"/>
      <c r="J163" s="127"/>
      <c r="K163" s="127"/>
      <c r="L163" s="127"/>
      <c r="M163" s="127"/>
      <c r="N163" s="255"/>
      <c r="O163" s="118">
        <v>120</v>
      </c>
      <c r="P163" s="117"/>
      <c r="Q163" s="119">
        <f t="shared" si="11"/>
        <v>120</v>
      </c>
      <c r="R163" s="267"/>
      <c r="S163" s="271">
        <f t="shared" si="9"/>
        <v>120</v>
      </c>
      <c r="U163" s="75"/>
    </row>
    <row r="164" spans="1:21" ht="69.75" thickBot="1">
      <c r="A164" s="72">
        <f t="shared" si="12"/>
        <v>60</v>
      </c>
      <c r="D164" s="227">
        <f t="shared" si="10"/>
        <v>60</v>
      </c>
      <c r="E164" s="69">
        <v>60</v>
      </c>
      <c r="F164" s="228" t="s">
        <v>372</v>
      </c>
      <c r="G164" s="76" t="s">
        <v>389</v>
      </c>
      <c r="H164" s="247"/>
      <c r="I164" s="128"/>
      <c r="J164" s="128"/>
      <c r="K164" s="128"/>
      <c r="L164" s="128"/>
      <c r="M164" s="128"/>
      <c r="N164" s="254"/>
      <c r="O164" s="121">
        <v>12</v>
      </c>
      <c r="P164" s="120"/>
      <c r="Q164" s="122">
        <f t="shared" si="11"/>
        <v>12</v>
      </c>
      <c r="R164" s="268"/>
      <c r="S164" s="270">
        <f t="shared" si="9"/>
        <v>12</v>
      </c>
      <c r="U164" s="75"/>
    </row>
    <row r="165" spans="1:21" ht="87" thickBot="1">
      <c r="A165" s="72">
        <f t="shared" si="12"/>
        <v>61</v>
      </c>
      <c r="D165" s="227">
        <f t="shared" si="10"/>
        <v>61</v>
      </c>
      <c r="E165" s="69">
        <v>61</v>
      </c>
      <c r="F165" s="228" t="s">
        <v>373</v>
      </c>
      <c r="G165" s="76" t="s">
        <v>389</v>
      </c>
      <c r="H165" s="247"/>
      <c r="I165" s="128"/>
      <c r="J165" s="128"/>
      <c r="K165" s="128"/>
      <c r="L165" s="128"/>
      <c r="M165" s="128"/>
      <c r="N165" s="254"/>
      <c r="O165" s="121">
        <v>400</v>
      </c>
      <c r="P165" s="120"/>
      <c r="Q165" s="122">
        <f t="shared" si="11"/>
        <v>400</v>
      </c>
      <c r="R165" s="268"/>
      <c r="S165" s="270">
        <f t="shared" si="9"/>
        <v>400</v>
      </c>
      <c r="U165" s="75"/>
    </row>
    <row r="166" spans="1:21" ht="121.5" thickBot="1">
      <c r="A166" s="72">
        <f t="shared" si="12"/>
        <v>62</v>
      </c>
      <c r="D166" s="227">
        <f t="shared" si="10"/>
        <v>62</v>
      </c>
      <c r="E166" s="69">
        <v>62</v>
      </c>
      <c r="F166" s="228" t="s">
        <v>374</v>
      </c>
      <c r="G166" s="76" t="s">
        <v>3</v>
      </c>
      <c r="H166" s="247"/>
      <c r="I166" s="128"/>
      <c r="J166" s="128"/>
      <c r="K166" s="128"/>
      <c r="L166" s="128"/>
      <c r="M166" s="128"/>
      <c r="N166" s="254"/>
      <c r="O166" s="121">
        <v>14</v>
      </c>
      <c r="P166" s="120"/>
      <c r="Q166" s="122">
        <f t="shared" si="11"/>
        <v>14</v>
      </c>
      <c r="R166" s="268"/>
      <c r="S166" s="270">
        <f t="shared" si="9"/>
        <v>14</v>
      </c>
      <c r="U166" s="75"/>
    </row>
    <row r="167" spans="1:21" ht="138.75" thickBot="1">
      <c r="A167" s="72">
        <f t="shared" si="12"/>
        <v>63</v>
      </c>
      <c r="D167" s="227">
        <f t="shared" si="10"/>
        <v>63</v>
      </c>
      <c r="E167" s="69">
        <v>63</v>
      </c>
      <c r="F167" s="228" t="s">
        <v>375</v>
      </c>
      <c r="G167" s="76" t="s">
        <v>3</v>
      </c>
      <c r="H167" s="247"/>
      <c r="I167" s="128"/>
      <c r="J167" s="128"/>
      <c r="K167" s="128"/>
      <c r="L167" s="128"/>
      <c r="M167" s="128"/>
      <c r="N167" s="254"/>
      <c r="O167" s="121">
        <v>2200</v>
      </c>
      <c r="P167" s="120"/>
      <c r="Q167" s="122">
        <f t="shared" si="11"/>
        <v>2200</v>
      </c>
      <c r="R167" s="268"/>
      <c r="S167" s="270">
        <f t="shared" si="9"/>
        <v>2200</v>
      </c>
      <c r="U167" s="75"/>
    </row>
    <row r="168" spans="1:21" ht="87" thickBot="1">
      <c r="A168" s="72">
        <f t="shared" si="12"/>
        <v>64</v>
      </c>
      <c r="D168" s="227">
        <f t="shared" si="10"/>
        <v>64</v>
      </c>
      <c r="E168" s="69">
        <v>64</v>
      </c>
      <c r="F168" s="228" t="s">
        <v>376</v>
      </c>
      <c r="G168" s="76" t="s">
        <v>390</v>
      </c>
      <c r="H168" s="245"/>
      <c r="I168" s="127"/>
      <c r="J168" s="127"/>
      <c r="K168" s="127"/>
      <c r="L168" s="127"/>
      <c r="M168" s="127"/>
      <c r="N168" s="255"/>
      <c r="O168" s="118">
        <v>701</v>
      </c>
      <c r="P168" s="117"/>
      <c r="Q168" s="119">
        <f t="shared" si="11"/>
        <v>701</v>
      </c>
      <c r="R168" s="267"/>
      <c r="S168" s="271">
        <f t="shared" si="9"/>
        <v>701</v>
      </c>
      <c r="U168" s="75"/>
    </row>
    <row r="169" spans="1:21" ht="69.75" thickBot="1">
      <c r="A169" s="72">
        <f t="shared" si="12"/>
        <v>65</v>
      </c>
      <c r="D169" s="227">
        <f t="shared" si="10"/>
        <v>65</v>
      </c>
      <c r="E169" s="69">
        <v>65</v>
      </c>
      <c r="F169" s="228" t="s">
        <v>377</v>
      </c>
      <c r="G169" s="76" t="s">
        <v>391</v>
      </c>
      <c r="H169" s="246"/>
      <c r="I169" s="109"/>
      <c r="J169" s="109"/>
      <c r="K169" s="109"/>
      <c r="L169" s="109"/>
      <c r="M169" s="109"/>
      <c r="N169" s="256"/>
      <c r="O169" s="118">
        <v>1100</v>
      </c>
      <c r="P169" s="117"/>
      <c r="Q169" s="119">
        <f t="shared" si="11"/>
        <v>1100</v>
      </c>
      <c r="R169" s="267"/>
      <c r="S169" s="271">
        <f t="shared" si="9"/>
        <v>1100</v>
      </c>
      <c r="U169" s="75"/>
    </row>
    <row r="170" spans="1:21" ht="104.25" thickBot="1">
      <c r="A170" s="72">
        <f t="shared" si="12"/>
        <v>66</v>
      </c>
      <c r="D170" s="227">
        <f t="shared" si="10"/>
        <v>66</v>
      </c>
      <c r="E170" s="69">
        <v>66</v>
      </c>
      <c r="F170" s="228" t="s">
        <v>378</v>
      </c>
      <c r="G170" s="76" t="s">
        <v>3</v>
      </c>
      <c r="H170" s="247"/>
      <c r="I170" s="128"/>
      <c r="J170" s="128"/>
      <c r="K170" s="128"/>
      <c r="L170" s="128"/>
      <c r="M170" s="128"/>
      <c r="N170" s="254"/>
      <c r="O170" s="121">
        <v>12</v>
      </c>
      <c r="P170" s="120"/>
      <c r="Q170" s="122">
        <f t="shared" si="11"/>
        <v>12</v>
      </c>
      <c r="R170" s="268"/>
      <c r="S170" s="270">
        <f t="shared" si="9"/>
        <v>12</v>
      </c>
      <c r="U170" s="75"/>
    </row>
    <row r="171" spans="1:21" ht="52.5" thickBot="1">
      <c r="A171" s="72">
        <f t="shared" si="12"/>
        <v>67</v>
      </c>
      <c r="D171" s="227">
        <f t="shared" si="10"/>
        <v>67</v>
      </c>
      <c r="E171" s="69">
        <v>67</v>
      </c>
      <c r="F171" s="228" t="s">
        <v>379</v>
      </c>
      <c r="G171" s="76" t="s">
        <v>13</v>
      </c>
      <c r="H171" s="245"/>
      <c r="I171" s="127"/>
      <c r="J171" s="127"/>
      <c r="K171" s="127"/>
      <c r="L171" s="127"/>
      <c r="M171" s="127"/>
      <c r="N171" s="255"/>
      <c r="O171" s="118">
        <v>7</v>
      </c>
      <c r="P171" s="117"/>
      <c r="Q171" s="119">
        <f t="shared" si="11"/>
        <v>7</v>
      </c>
      <c r="R171" s="267"/>
      <c r="S171" s="271">
        <f t="shared" si="9"/>
        <v>7</v>
      </c>
      <c r="U171" s="75"/>
    </row>
    <row r="172" spans="1:21" ht="69.75" thickBot="1">
      <c r="A172" s="72">
        <f t="shared" si="12"/>
        <v>68</v>
      </c>
      <c r="D172" s="227">
        <f t="shared" si="10"/>
        <v>68</v>
      </c>
      <c r="E172" s="69">
        <v>68</v>
      </c>
      <c r="F172" s="228" t="s">
        <v>380</v>
      </c>
      <c r="G172" s="76" t="s">
        <v>5</v>
      </c>
      <c r="H172" s="247"/>
      <c r="I172" s="128"/>
      <c r="J172" s="128"/>
      <c r="K172" s="128"/>
      <c r="L172" s="128"/>
      <c r="M172" s="128"/>
      <c r="N172" s="254"/>
      <c r="O172" s="121">
        <v>6</v>
      </c>
      <c r="P172" s="120"/>
      <c r="Q172" s="122">
        <f t="shared" si="11"/>
        <v>6</v>
      </c>
      <c r="R172" s="268"/>
      <c r="S172" s="270">
        <f t="shared" si="9"/>
        <v>6</v>
      </c>
      <c r="U172" s="75"/>
    </row>
    <row r="173" spans="1:21" ht="104.25" thickBot="1">
      <c r="A173" s="72">
        <f t="shared" si="12"/>
        <v>69</v>
      </c>
      <c r="D173" s="227">
        <f t="shared" si="10"/>
        <v>69</v>
      </c>
      <c r="E173" s="69">
        <v>69</v>
      </c>
      <c r="F173" s="228" t="s">
        <v>381</v>
      </c>
      <c r="G173" s="76" t="s">
        <v>392</v>
      </c>
      <c r="H173" s="245"/>
      <c r="I173" s="127"/>
      <c r="J173" s="127"/>
      <c r="K173" s="127"/>
      <c r="L173" s="127"/>
      <c r="M173" s="127"/>
      <c r="N173" s="255"/>
      <c r="O173" s="118">
        <v>400</v>
      </c>
      <c r="P173" s="117"/>
      <c r="Q173" s="119">
        <f t="shared" si="11"/>
        <v>400</v>
      </c>
      <c r="R173" s="267"/>
      <c r="S173" s="271">
        <f t="shared" si="9"/>
        <v>400</v>
      </c>
      <c r="U173" s="75"/>
    </row>
    <row r="174" spans="1:21" ht="69.75" thickBot="1">
      <c r="A174" s="72">
        <f t="shared" si="12"/>
        <v>70</v>
      </c>
      <c r="D174" s="227">
        <f t="shared" si="10"/>
        <v>70</v>
      </c>
      <c r="E174" s="69">
        <v>70</v>
      </c>
      <c r="F174" s="228" t="s">
        <v>382</v>
      </c>
      <c r="G174" s="76" t="s">
        <v>3</v>
      </c>
      <c r="H174" s="247"/>
      <c r="I174" s="128"/>
      <c r="J174" s="128"/>
      <c r="K174" s="128"/>
      <c r="L174" s="128"/>
      <c r="M174" s="128"/>
      <c r="N174" s="254"/>
      <c r="O174" s="121">
        <v>12</v>
      </c>
      <c r="P174" s="120"/>
      <c r="Q174" s="122">
        <f t="shared" si="11"/>
        <v>12</v>
      </c>
      <c r="R174" s="268"/>
      <c r="S174" s="270">
        <f t="shared" si="9"/>
        <v>12</v>
      </c>
      <c r="U174" s="75"/>
    </row>
    <row r="175" spans="1:21" ht="156" thickBot="1">
      <c r="A175" s="72">
        <f t="shared" si="12"/>
        <v>71</v>
      </c>
      <c r="D175" s="227">
        <f t="shared" si="10"/>
        <v>71</v>
      </c>
      <c r="E175" s="69">
        <v>71</v>
      </c>
      <c r="F175" s="228" t="s">
        <v>383</v>
      </c>
      <c r="G175" s="76" t="s">
        <v>3</v>
      </c>
      <c r="H175" s="247"/>
      <c r="I175" s="128"/>
      <c r="J175" s="128"/>
      <c r="K175" s="128"/>
      <c r="L175" s="128"/>
      <c r="M175" s="128"/>
      <c r="N175" s="254"/>
      <c r="O175" s="121">
        <v>12</v>
      </c>
      <c r="P175" s="120"/>
      <c r="Q175" s="122">
        <f t="shared" si="11"/>
        <v>12</v>
      </c>
      <c r="R175" s="268"/>
      <c r="S175" s="270">
        <f t="shared" si="9"/>
        <v>12</v>
      </c>
      <c r="U175" s="75"/>
    </row>
    <row r="176" spans="1:21" ht="69.75" thickBot="1">
      <c r="A176" s="72">
        <f t="shared" si="12"/>
        <v>72</v>
      </c>
      <c r="D176" s="227">
        <f t="shared" si="10"/>
        <v>72</v>
      </c>
      <c r="E176" s="69">
        <v>72</v>
      </c>
      <c r="F176" s="228" t="s">
        <v>384</v>
      </c>
      <c r="G176" s="76" t="s">
        <v>390</v>
      </c>
      <c r="H176" s="245"/>
      <c r="I176" s="127"/>
      <c r="J176" s="127"/>
      <c r="K176" s="127"/>
      <c r="L176" s="127"/>
      <c r="M176" s="127"/>
      <c r="N176" s="255"/>
      <c r="O176" s="118">
        <v>25</v>
      </c>
      <c r="P176" s="117"/>
      <c r="Q176" s="119">
        <f t="shared" si="11"/>
        <v>25</v>
      </c>
      <c r="R176" s="267"/>
      <c r="S176" s="271">
        <f t="shared" si="9"/>
        <v>25</v>
      </c>
      <c r="U176" s="75"/>
    </row>
    <row r="177" spans="1:21" ht="52.5" thickBot="1">
      <c r="A177" s="72">
        <f t="shared" si="12"/>
        <v>73</v>
      </c>
      <c r="D177" s="227">
        <f t="shared" si="10"/>
        <v>73</v>
      </c>
      <c r="E177" s="69">
        <v>73</v>
      </c>
      <c r="F177" s="228" t="s">
        <v>385</v>
      </c>
      <c r="G177" s="76" t="s">
        <v>390</v>
      </c>
      <c r="H177" s="245"/>
      <c r="I177" s="127"/>
      <c r="J177" s="127"/>
      <c r="K177" s="127"/>
      <c r="L177" s="127"/>
      <c r="M177" s="127"/>
      <c r="N177" s="255"/>
      <c r="O177" s="118">
        <v>25</v>
      </c>
      <c r="P177" s="117"/>
      <c r="Q177" s="119">
        <f t="shared" si="11"/>
        <v>25</v>
      </c>
      <c r="R177" s="267"/>
      <c r="S177" s="271">
        <f t="shared" si="9"/>
        <v>25</v>
      </c>
      <c r="U177" s="75"/>
    </row>
    <row r="178" spans="1:21" ht="69.75" thickBot="1">
      <c r="A178" s="72">
        <f>A177+1</f>
        <v>74</v>
      </c>
      <c r="D178" s="227">
        <f t="shared" si="10"/>
        <v>74</v>
      </c>
      <c r="E178" s="72">
        <v>74</v>
      </c>
      <c r="F178" s="278" t="s">
        <v>386</v>
      </c>
      <c r="G178" s="240" t="s">
        <v>3</v>
      </c>
      <c r="H178" s="248"/>
      <c r="I178" s="249"/>
      <c r="J178" s="249"/>
      <c r="K178" s="249"/>
      <c r="L178" s="249"/>
      <c r="M178" s="249"/>
      <c r="N178" s="258"/>
      <c r="O178" s="264">
        <v>14</v>
      </c>
      <c r="P178" s="265"/>
      <c r="Q178" s="250">
        <f t="shared" si="11"/>
        <v>14</v>
      </c>
      <c r="R178" s="269"/>
      <c r="S178" s="274">
        <f t="shared" si="9"/>
        <v>14</v>
      </c>
      <c r="U178" s="75"/>
    </row>
    <row r="179" ht="15.75">
      <c r="U179" s="75"/>
    </row>
    <row r="182" ht="15.75">
      <c r="N182" s="111"/>
    </row>
  </sheetData>
  <sheetProtection/>
  <mergeCells count="10">
    <mergeCell ref="F118:S118"/>
    <mergeCell ref="E1:S1"/>
    <mergeCell ref="O4:Q4"/>
    <mergeCell ref="E2:S2"/>
    <mergeCell ref="E3:E5"/>
    <mergeCell ref="F3:F5"/>
    <mergeCell ref="G3:S3"/>
    <mergeCell ref="G4:G5"/>
    <mergeCell ref="S4:S5"/>
    <mergeCell ref="H4:N4"/>
  </mergeCells>
  <printOptions horizontalCentered="1"/>
  <pageMargins left="0" right="0.11811023622047245" top="0.3937007874015748" bottom="0.3937007874015748" header="0" footer="0"/>
  <pageSetup fitToHeight="26" horizontalDpi="600" verticalDpi="600" orientation="landscape" paperSize="8" scale="70" r:id="rId1"/>
  <headerFooter>
    <oddFooter>&amp;L&amp;A&amp;CPage &amp;P of &amp;N</oddFooter>
  </headerFooter>
</worksheet>
</file>

<file path=xl/worksheets/sheet3.xml><?xml version="1.0" encoding="utf-8"?>
<worksheet xmlns="http://schemas.openxmlformats.org/spreadsheetml/2006/main" xmlns:r="http://schemas.openxmlformats.org/officeDocument/2006/relationships">
  <dimension ref="A1:X65"/>
  <sheetViews>
    <sheetView tabSelected="1" zoomScalePageLayoutView="0" workbookViewId="0" topLeftCell="A1">
      <selection activeCell="J127" sqref="J127"/>
    </sheetView>
  </sheetViews>
  <sheetFormatPr defaultColWidth="9.140625" defaultRowHeight="15"/>
  <cols>
    <col min="2" max="2" width="31.140625" style="0" customWidth="1"/>
    <col min="8" max="8" width="14.57421875" style="0" customWidth="1"/>
    <col min="9" max="9" width="20.57421875" style="0" customWidth="1"/>
    <col min="11" max="11" width="26.00390625" style="0" hidden="1" customWidth="1"/>
    <col min="12" max="12" width="7.57421875" style="0" hidden="1" customWidth="1"/>
    <col min="13" max="17" width="9.140625" style="0" hidden="1" customWidth="1"/>
    <col min="18" max="18" width="29.7109375" style="0" hidden="1" customWidth="1"/>
    <col min="19" max="22" width="9.140625" style="0" hidden="1" customWidth="1"/>
  </cols>
  <sheetData>
    <row r="1" spans="1:9" ht="15.75" thickBot="1">
      <c r="A1" s="334" t="s">
        <v>484</v>
      </c>
      <c r="B1" s="334"/>
      <c r="C1" s="334"/>
      <c r="D1" s="334"/>
      <c r="E1" s="334"/>
      <c r="F1" s="334"/>
      <c r="G1" s="334"/>
      <c r="H1" s="334"/>
      <c r="I1" s="334"/>
    </row>
    <row r="2" spans="1:22" ht="62.25" customHeight="1" thickBot="1">
      <c r="A2" s="336" t="s">
        <v>197</v>
      </c>
      <c r="B2" s="337"/>
      <c r="C2" s="337"/>
      <c r="D2" s="337"/>
      <c r="E2" s="337"/>
      <c r="F2" s="337"/>
      <c r="G2" s="337"/>
      <c r="H2" s="337"/>
      <c r="I2" s="338"/>
      <c r="J2" s="39"/>
      <c r="K2" s="40"/>
      <c r="L2" s="40"/>
      <c r="M2" s="40"/>
      <c r="N2" s="40"/>
      <c r="O2" s="40"/>
      <c r="P2" s="40"/>
      <c r="Q2" s="40"/>
      <c r="R2" s="40"/>
      <c r="S2" s="40"/>
      <c r="T2" s="40"/>
      <c r="U2" s="40"/>
      <c r="V2" s="40"/>
    </row>
    <row r="3" spans="1:22" ht="38.25" customHeight="1" thickBot="1">
      <c r="A3" s="339" t="s">
        <v>334</v>
      </c>
      <c r="B3" s="340"/>
      <c r="C3" s="340"/>
      <c r="D3" s="340"/>
      <c r="E3" s="340"/>
      <c r="F3" s="340"/>
      <c r="G3" s="340"/>
      <c r="H3" s="340"/>
      <c r="I3" s="341"/>
      <c r="K3" s="331" t="s">
        <v>109</v>
      </c>
      <c r="L3" s="331"/>
      <c r="M3" s="331"/>
      <c r="N3" s="331"/>
      <c r="O3" s="331"/>
      <c r="Q3" s="335" t="s">
        <v>110</v>
      </c>
      <c r="R3" s="335"/>
      <c r="S3" s="335"/>
      <c r="T3" s="335"/>
      <c r="U3" s="335"/>
      <c r="V3" s="335"/>
    </row>
    <row r="4" spans="1:22" ht="27.75" customHeight="1">
      <c r="A4" s="41" t="s">
        <v>59</v>
      </c>
      <c r="B4" s="42" t="s">
        <v>58</v>
      </c>
      <c r="C4" s="43" t="s">
        <v>168</v>
      </c>
      <c r="D4" s="43" t="s">
        <v>169</v>
      </c>
      <c r="E4" s="44" t="s">
        <v>299</v>
      </c>
      <c r="F4" s="43" t="s">
        <v>6</v>
      </c>
      <c r="G4" s="42" t="s">
        <v>50</v>
      </c>
      <c r="H4" s="43" t="s">
        <v>353</v>
      </c>
      <c r="I4" s="45" t="s">
        <v>354</v>
      </c>
      <c r="K4" s="13" t="s">
        <v>108</v>
      </c>
      <c r="Q4" s="22" t="s">
        <v>59</v>
      </c>
      <c r="R4" s="22" t="s">
        <v>58</v>
      </c>
      <c r="S4" s="23" t="s">
        <v>111</v>
      </c>
      <c r="T4" s="22" t="s">
        <v>50</v>
      </c>
      <c r="U4" s="8"/>
      <c r="V4" s="8"/>
    </row>
    <row r="5" spans="1:24" ht="36" customHeight="1">
      <c r="A5" s="46">
        <v>1</v>
      </c>
      <c r="B5" s="24" t="s">
        <v>51</v>
      </c>
      <c r="C5" s="25">
        <v>48</v>
      </c>
      <c r="D5" s="25">
        <v>52</v>
      </c>
      <c r="E5" s="38">
        <v>17</v>
      </c>
      <c r="F5" s="25">
        <f>SUM(C5:E5)</f>
        <v>117</v>
      </c>
      <c r="G5" s="26" t="s">
        <v>13</v>
      </c>
      <c r="H5" s="21">
        <v>84000</v>
      </c>
      <c r="I5" s="47">
        <f>F5*H5</f>
        <v>9828000</v>
      </c>
      <c r="K5" s="12"/>
      <c r="L5" s="28" t="s">
        <v>107</v>
      </c>
      <c r="M5" s="28" t="s">
        <v>106</v>
      </c>
      <c r="N5" s="28" t="s">
        <v>36</v>
      </c>
      <c r="O5" s="12"/>
      <c r="Q5" s="10">
        <v>1</v>
      </c>
      <c r="R5" s="3" t="s">
        <v>51</v>
      </c>
      <c r="S5" s="4">
        <v>52</v>
      </c>
      <c r="T5" s="5" t="s">
        <v>13</v>
      </c>
      <c r="U5" s="8"/>
      <c r="V5" s="9"/>
      <c r="X5" s="93"/>
    </row>
    <row r="6" spans="1:24" ht="34.5" customHeight="1">
      <c r="A6" s="46">
        <v>2</v>
      </c>
      <c r="B6" s="24" t="s">
        <v>57</v>
      </c>
      <c r="C6" s="25">
        <v>7</v>
      </c>
      <c r="D6" s="25"/>
      <c r="E6" s="25"/>
      <c r="F6" s="25">
        <f>SUM(C6:E6)</f>
        <v>7</v>
      </c>
      <c r="G6" s="26" t="s">
        <v>13</v>
      </c>
      <c r="H6" s="21">
        <v>315000</v>
      </c>
      <c r="I6" s="47">
        <f>F6*H6</f>
        <v>2205000</v>
      </c>
      <c r="K6" s="11" t="s">
        <v>105</v>
      </c>
      <c r="L6" s="11">
        <v>67</v>
      </c>
      <c r="M6" s="11">
        <v>3.5</v>
      </c>
      <c r="N6" s="30">
        <f>ROUND(L6*M6,0)</f>
        <v>235</v>
      </c>
      <c r="O6" s="12"/>
      <c r="Q6" s="10">
        <v>2</v>
      </c>
      <c r="R6" s="6" t="s">
        <v>56</v>
      </c>
      <c r="S6" s="4">
        <v>8</v>
      </c>
      <c r="T6" s="5" t="s">
        <v>13</v>
      </c>
      <c r="U6" s="8"/>
      <c r="V6" s="9"/>
      <c r="X6" s="93"/>
    </row>
    <row r="7" spans="1:24" ht="45.75" customHeight="1">
      <c r="A7" s="46">
        <v>3</v>
      </c>
      <c r="B7" s="27" t="s">
        <v>56</v>
      </c>
      <c r="C7" s="25">
        <v>11.5</v>
      </c>
      <c r="D7" s="25">
        <v>4</v>
      </c>
      <c r="E7" s="25">
        <v>8</v>
      </c>
      <c r="F7" s="25">
        <f>SUM(C7:E7)</f>
        <v>23.5</v>
      </c>
      <c r="G7" s="26" t="s">
        <v>13</v>
      </c>
      <c r="H7" s="21">
        <v>14000</v>
      </c>
      <c r="I7" s="47">
        <f>F7*H7</f>
        <v>329000</v>
      </c>
      <c r="K7" s="11" t="s">
        <v>104</v>
      </c>
      <c r="L7" s="11">
        <v>6</v>
      </c>
      <c r="M7" s="11">
        <v>3.5</v>
      </c>
      <c r="N7" s="11">
        <f>ROUND(L7*M7,-1)</f>
        <v>20</v>
      </c>
      <c r="O7" s="12"/>
      <c r="Q7" s="10">
        <v>3</v>
      </c>
      <c r="R7" s="3" t="s">
        <v>52</v>
      </c>
      <c r="S7" s="4">
        <v>0</v>
      </c>
      <c r="T7" s="5" t="s">
        <v>13</v>
      </c>
      <c r="U7" s="8"/>
      <c r="V7" s="9"/>
      <c r="X7" s="93"/>
    </row>
    <row r="8" spans="1:24" ht="57">
      <c r="A8" s="46">
        <v>4</v>
      </c>
      <c r="B8" s="24" t="s">
        <v>52</v>
      </c>
      <c r="C8" s="25">
        <v>20</v>
      </c>
      <c r="D8" s="25">
        <v>5</v>
      </c>
      <c r="E8" s="25">
        <v>5</v>
      </c>
      <c r="F8" s="25">
        <f>SUM(C8:E8)</f>
        <v>30</v>
      </c>
      <c r="G8" s="26" t="s">
        <v>13</v>
      </c>
      <c r="H8" s="21">
        <v>5000</v>
      </c>
      <c r="I8" s="47">
        <f>F8*H8</f>
        <v>150000</v>
      </c>
      <c r="K8" s="11" t="s">
        <v>103</v>
      </c>
      <c r="L8" s="11">
        <v>10</v>
      </c>
      <c r="M8" s="11">
        <v>6</v>
      </c>
      <c r="N8" s="11">
        <f>ROUND(L8*M8,0)</f>
        <v>60</v>
      </c>
      <c r="O8" s="12"/>
      <c r="Q8" s="10">
        <v>4</v>
      </c>
      <c r="R8" s="3" t="s">
        <v>53</v>
      </c>
      <c r="S8" s="4">
        <v>200</v>
      </c>
      <c r="T8" s="5" t="s">
        <v>13</v>
      </c>
      <c r="U8" s="8"/>
      <c r="V8" s="9"/>
      <c r="X8" s="93"/>
    </row>
    <row r="9" spans="1:24" ht="34.5" customHeight="1" thickBot="1">
      <c r="A9" s="48">
        <v>5</v>
      </c>
      <c r="B9" s="49" t="s">
        <v>53</v>
      </c>
      <c r="C9" s="50">
        <v>550</v>
      </c>
      <c r="D9" s="50">
        <v>265</v>
      </c>
      <c r="E9" s="50">
        <v>150</v>
      </c>
      <c r="F9" s="50">
        <f>SUM(C9:E9)</f>
        <v>965</v>
      </c>
      <c r="G9" s="51" t="s">
        <v>13</v>
      </c>
      <c r="H9" s="52">
        <v>14000</v>
      </c>
      <c r="I9" s="53">
        <f>F9*H9</f>
        <v>13510000</v>
      </c>
      <c r="K9" s="11" t="s">
        <v>102</v>
      </c>
      <c r="L9" s="11"/>
      <c r="M9" s="11"/>
      <c r="N9" s="30">
        <f>N7+N8</f>
        <v>80</v>
      </c>
      <c r="O9" s="12"/>
      <c r="Q9" s="8"/>
      <c r="R9" s="3" t="s">
        <v>55</v>
      </c>
      <c r="S9" s="8"/>
      <c r="T9" s="8"/>
      <c r="U9" s="8"/>
      <c r="V9" s="7"/>
      <c r="X9" s="93"/>
    </row>
    <row r="10" spans="1:24" ht="27" customHeight="1" thickBot="1">
      <c r="A10" s="54"/>
      <c r="B10" s="58" t="s">
        <v>55</v>
      </c>
      <c r="C10" s="55"/>
      <c r="D10" s="55"/>
      <c r="E10" s="56"/>
      <c r="F10" s="55"/>
      <c r="G10" s="55"/>
      <c r="H10" s="55"/>
      <c r="I10" s="57">
        <f>SUM(I5:I9)</f>
        <v>26022000</v>
      </c>
      <c r="K10" s="11" t="s">
        <v>81</v>
      </c>
      <c r="L10" s="11">
        <v>20</v>
      </c>
      <c r="M10" s="11">
        <v>3.5</v>
      </c>
      <c r="N10" s="30">
        <f>ROUND(L10*M10,0)</f>
        <v>70</v>
      </c>
      <c r="O10" s="12"/>
      <c r="X10" s="93"/>
    </row>
    <row r="11" spans="11:15" ht="15">
      <c r="K11" s="11" t="s">
        <v>80</v>
      </c>
      <c r="L11" s="11">
        <v>30</v>
      </c>
      <c r="M11" s="11">
        <v>3.5</v>
      </c>
      <c r="N11" s="30">
        <f>ROUND(L11*M11,0)</f>
        <v>105</v>
      </c>
      <c r="O11" s="12"/>
    </row>
    <row r="12" spans="11:15" ht="15">
      <c r="K12" s="11" t="s">
        <v>63</v>
      </c>
      <c r="L12" s="11">
        <v>7</v>
      </c>
      <c r="M12" s="11">
        <v>8.5</v>
      </c>
      <c r="N12" s="30">
        <f>ROUND(L12*M12,0)</f>
        <v>60</v>
      </c>
      <c r="O12" s="12"/>
    </row>
    <row r="13" spans="11:15" ht="15">
      <c r="K13" s="29"/>
      <c r="L13" s="11"/>
      <c r="M13" s="11"/>
      <c r="N13" s="11"/>
      <c r="O13" s="12"/>
    </row>
    <row r="14" spans="11:15" ht="15">
      <c r="K14" s="12"/>
      <c r="L14" s="332" t="s">
        <v>36</v>
      </c>
      <c r="M14" s="332"/>
      <c r="N14" s="31">
        <f>SUM(N9:N12)+N6</f>
        <v>550</v>
      </c>
      <c r="O14" s="20" t="s">
        <v>13</v>
      </c>
    </row>
    <row r="16" ht="15">
      <c r="K16" s="13" t="s">
        <v>101</v>
      </c>
    </row>
    <row r="17" spans="11:16" ht="45">
      <c r="K17" s="2"/>
      <c r="L17" s="18" t="s">
        <v>100</v>
      </c>
      <c r="M17" s="17" t="s">
        <v>99</v>
      </c>
      <c r="N17" s="17" t="s">
        <v>98</v>
      </c>
      <c r="O17" s="17" t="s">
        <v>97</v>
      </c>
      <c r="P17" s="17" t="s">
        <v>96</v>
      </c>
    </row>
    <row r="18" spans="11:16" ht="15">
      <c r="K18" s="15" t="s">
        <v>95</v>
      </c>
      <c r="L18" s="2">
        <v>19.4</v>
      </c>
      <c r="M18" s="2">
        <v>3</v>
      </c>
      <c r="N18" s="2">
        <f aca="true" t="shared" si="0" ref="N18:N23">L18*M18</f>
        <v>58.199999999999996</v>
      </c>
      <c r="O18" s="2">
        <v>394</v>
      </c>
      <c r="P18" s="2">
        <f aca="true" t="shared" si="1" ref="P18:P23">N18*O18</f>
        <v>22930.8</v>
      </c>
    </row>
    <row r="19" spans="11:16" ht="15">
      <c r="K19" s="15" t="s">
        <v>94</v>
      </c>
      <c r="L19" s="2">
        <v>2.4</v>
      </c>
      <c r="M19" s="2">
        <v>3</v>
      </c>
      <c r="N19" s="2">
        <f t="shared" si="0"/>
        <v>7.199999999999999</v>
      </c>
      <c r="O19" s="2">
        <v>394</v>
      </c>
      <c r="P19" s="2">
        <f t="shared" si="1"/>
        <v>2836.7999999999997</v>
      </c>
    </row>
    <row r="20" spans="11:16" ht="15">
      <c r="K20" s="15" t="s">
        <v>93</v>
      </c>
      <c r="L20" s="19">
        <v>2</v>
      </c>
      <c r="M20" s="2">
        <v>6</v>
      </c>
      <c r="N20" s="2">
        <f t="shared" si="0"/>
        <v>12</v>
      </c>
      <c r="O20" s="2">
        <v>727.4</v>
      </c>
      <c r="P20" s="2">
        <f t="shared" si="1"/>
        <v>8728.8</v>
      </c>
    </row>
    <row r="21" spans="11:16" ht="15">
      <c r="K21" s="15" t="s">
        <v>92</v>
      </c>
      <c r="L21" s="2">
        <v>4.8</v>
      </c>
      <c r="M21" s="2">
        <v>3</v>
      </c>
      <c r="N21" s="2">
        <f t="shared" si="0"/>
        <v>14.399999999999999</v>
      </c>
      <c r="O21" s="2">
        <v>394</v>
      </c>
      <c r="P21" s="2">
        <f t="shared" si="1"/>
        <v>5673.599999999999</v>
      </c>
    </row>
    <row r="22" spans="11:16" ht="15">
      <c r="K22" s="15" t="s">
        <v>91</v>
      </c>
      <c r="L22" s="2">
        <v>5.4</v>
      </c>
      <c r="M22" s="2">
        <v>3</v>
      </c>
      <c r="N22" s="2">
        <f t="shared" si="0"/>
        <v>16.200000000000003</v>
      </c>
      <c r="O22" s="2">
        <v>394</v>
      </c>
      <c r="P22" s="2">
        <f t="shared" si="1"/>
        <v>6382.800000000001</v>
      </c>
    </row>
    <row r="23" spans="11:16" ht="15">
      <c r="K23" s="15" t="s">
        <v>90</v>
      </c>
      <c r="L23" s="2">
        <v>2.4</v>
      </c>
      <c r="M23" s="2">
        <v>6</v>
      </c>
      <c r="N23" s="2">
        <f t="shared" si="0"/>
        <v>14.399999999999999</v>
      </c>
      <c r="O23" s="2">
        <v>1276.6</v>
      </c>
      <c r="P23" s="2">
        <f t="shared" si="1"/>
        <v>18383.039999999997</v>
      </c>
    </row>
    <row r="24" spans="11:16" ht="15">
      <c r="K24" s="2"/>
      <c r="L24" s="2"/>
      <c r="M24" s="2"/>
      <c r="N24" s="2"/>
      <c r="O24" s="2"/>
      <c r="P24" s="2"/>
    </row>
    <row r="25" spans="11:17" ht="15">
      <c r="K25" s="2"/>
      <c r="L25" s="2"/>
      <c r="M25" s="333" t="s">
        <v>36</v>
      </c>
      <c r="N25" s="333"/>
      <c r="O25" s="333"/>
      <c r="P25" s="1">
        <f>SUM(P18:P23)</f>
        <v>64935.84</v>
      </c>
      <c r="Q25" s="13" t="s">
        <v>27</v>
      </c>
    </row>
    <row r="27" spans="11:16" ht="15">
      <c r="K27" s="330" t="s">
        <v>89</v>
      </c>
      <c r="L27" s="330"/>
      <c r="M27" s="330"/>
      <c r="N27" s="330"/>
      <c r="O27" s="330"/>
      <c r="P27" s="330"/>
    </row>
    <row r="29" ht="15">
      <c r="K29" s="13" t="s">
        <v>88</v>
      </c>
    </row>
    <row r="31" spans="11:16" ht="15">
      <c r="K31" s="15" t="s">
        <v>87</v>
      </c>
      <c r="L31" s="2">
        <v>2.5</v>
      </c>
      <c r="M31" s="2">
        <v>3</v>
      </c>
      <c r="N31" s="2">
        <f>L31*M31</f>
        <v>7.5</v>
      </c>
      <c r="O31" s="2">
        <v>400</v>
      </c>
      <c r="P31" s="2">
        <f>N31*O31</f>
        <v>3000</v>
      </c>
    </row>
    <row r="32" spans="11:16" ht="15">
      <c r="K32" s="15" t="s">
        <v>86</v>
      </c>
      <c r="L32" s="2">
        <v>5.4</v>
      </c>
      <c r="M32" s="2">
        <v>3</v>
      </c>
      <c r="N32" s="2">
        <f>L32*M32</f>
        <v>16.200000000000003</v>
      </c>
      <c r="O32" s="2">
        <v>400</v>
      </c>
      <c r="P32" s="2">
        <f>N32*O32</f>
        <v>6480.000000000001</v>
      </c>
    </row>
    <row r="33" spans="11:16" ht="15">
      <c r="K33" s="2"/>
      <c r="L33" s="2"/>
      <c r="M33" s="2"/>
      <c r="N33" s="2"/>
      <c r="O33" s="2"/>
      <c r="P33" s="2"/>
    </row>
    <row r="34" spans="11:17" ht="15">
      <c r="K34" s="2"/>
      <c r="L34" s="2"/>
      <c r="M34" s="333" t="s">
        <v>36</v>
      </c>
      <c r="N34" s="333"/>
      <c r="O34" s="333"/>
      <c r="P34" s="1">
        <f>P31+P32</f>
        <v>9480</v>
      </c>
      <c r="Q34" s="13" t="s">
        <v>27</v>
      </c>
    </row>
    <row r="36" spans="11:16" ht="15">
      <c r="K36" s="330" t="s">
        <v>85</v>
      </c>
      <c r="L36" s="330"/>
      <c r="M36" s="330"/>
      <c r="N36" s="330"/>
      <c r="O36" s="330"/>
      <c r="P36" s="330"/>
    </row>
    <row r="38" ht="15">
      <c r="K38" s="13" t="s">
        <v>84</v>
      </c>
    </row>
    <row r="39" spans="11:16" ht="15">
      <c r="K39" s="15" t="s">
        <v>83</v>
      </c>
      <c r="L39" s="2">
        <v>19.4</v>
      </c>
      <c r="M39" s="2"/>
      <c r="N39" s="2"/>
      <c r="O39" s="2">
        <v>425</v>
      </c>
      <c r="P39" s="2">
        <f>L39*O39</f>
        <v>8245</v>
      </c>
    </row>
    <row r="40" spans="11:16" ht="15">
      <c r="K40" s="15" t="s">
        <v>82</v>
      </c>
      <c r="L40" s="2">
        <v>4.4</v>
      </c>
      <c r="M40" s="2"/>
      <c r="N40" s="2"/>
      <c r="O40" s="2">
        <v>425</v>
      </c>
      <c r="P40" s="2">
        <f>L40*O40</f>
        <v>1870.0000000000002</v>
      </c>
    </row>
    <row r="41" spans="11:16" ht="15">
      <c r="K41" s="15" t="s">
        <v>81</v>
      </c>
      <c r="L41" s="2">
        <v>4.8</v>
      </c>
      <c r="M41" s="2"/>
      <c r="N41" s="2"/>
      <c r="O41" s="2">
        <v>425</v>
      </c>
      <c r="P41" s="2">
        <f>L41*O41</f>
        <v>2040</v>
      </c>
    </row>
    <row r="42" spans="11:16" ht="15">
      <c r="K42" s="15" t="s">
        <v>80</v>
      </c>
      <c r="L42" s="2">
        <v>5.4</v>
      </c>
      <c r="M42" s="2"/>
      <c r="N42" s="2"/>
      <c r="O42" s="2">
        <v>425</v>
      </c>
      <c r="P42" s="2">
        <f>L42*O42</f>
        <v>2295</v>
      </c>
    </row>
    <row r="43" spans="11:16" ht="15">
      <c r="K43" s="15" t="s">
        <v>79</v>
      </c>
      <c r="L43" s="2">
        <v>2.4</v>
      </c>
      <c r="M43" s="2"/>
      <c r="N43" s="2"/>
      <c r="O43" s="2">
        <v>425</v>
      </c>
      <c r="P43" s="2">
        <f>L43*O43</f>
        <v>1020</v>
      </c>
    </row>
    <row r="44" spans="11:16" ht="15">
      <c r="K44" s="2"/>
      <c r="L44" s="2"/>
      <c r="M44" s="2"/>
      <c r="N44" s="2"/>
      <c r="O44" s="2"/>
      <c r="P44" s="2"/>
    </row>
    <row r="45" spans="11:17" ht="15">
      <c r="K45" s="2"/>
      <c r="L45" s="2"/>
      <c r="M45" s="333" t="s">
        <v>36</v>
      </c>
      <c r="N45" s="333"/>
      <c r="O45" s="333"/>
      <c r="P45" s="1">
        <f>SUM(P39:P43)</f>
        <v>15470</v>
      </c>
      <c r="Q45" t="s">
        <v>27</v>
      </c>
    </row>
    <row r="47" spans="11:16" ht="15">
      <c r="K47" s="330" t="s">
        <v>78</v>
      </c>
      <c r="L47" s="330"/>
      <c r="M47" s="330"/>
      <c r="N47" s="330"/>
      <c r="O47" s="330"/>
      <c r="P47" s="330"/>
    </row>
    <row r="49" ht="15">
      <c r="K49" s="13" t="s">
        <v>77</v>
      </c>
    </row>
    <row r="50" spans="11:16" ht="45">
      <c r="K50" s="2"/>
      <c r="L50" s="18" t="s">
        <v>76</v>
      </c>
      <c r="M50" s="17" t="s">
        <v>75</v>
      </c>
      <c r="N50" s="17" t="s">
        <v>74</v>
      </c>
      <c r="O50" s="17" t="s">
        <v>73</v>
      </c>
      <c r="P50" s="17" t="s">
        <v>72</v>
      </c>
    </row>
    <row r="51" spans="11:16" ht="15">
      <c r="K51" s="15" t="s">
        <v>71</v>
      </c>
      <c r="L51" s="14">
        <v>67</v>
      </c>
      <c r="M51" s="2">
        <v>20</v>
      </c>
      <c r="N51" s="2">
        <f>M51*L51</f>
        <v>1340</v>
      </c>
      <c r="O51" s="2">
        <v>3</v>
      </c>
      <c r="P51" s="2">
        <f>N51*O51</f>
        <v>4020</v>
      </c>
    </row>
    <row r="52" spans="11:16" ht="15">
      <c r="K52" s="15" t="s">
        <v>70</v>
      </c>
      <c r="L52" s="14">
        <v>6</v>
      </c>
      <c r="M52" s="2">
        <v>20</v>
      </c>
      <c r="N52" s="2">
        <f>M52*L52</f>
        <v>120</v>
      </c>
      <c r="O52" s="2">
        <v>3</v>
      </c>
      <c r="P52" s="16">
        <f>N52*O52</f>
        <v>360</v>
      </c>
    </row>
    <row r="53" spans="11:16" ht="15">
      <c r="K53" s="15" t="s">
        <v>69</v>
      </c>
      <c r="L53" s="14">
        <v>10</v>
      </c>
      <c r="M53" s="2">
        <v>60</v>
      </c>
      <c r="N53" s="2">
        <f>M53*L53</f>
        <v>600</v>
      </c>
      <c r="O53" s="2">
        <v>4</v>
      </c>
      <c r="P53" s="16">
        <f>N53*O53</f>
        <v>2400</v>
      </c>
    </row>
    <row r="54" spans="11:16" ht="15">
      <c r="K54" s="15" t="s">
        <v>68</v>
      </c>
      <c r="L54" s="14"/>
      <c r="M54" s="2"/>
      <c r="N54" s="2"/>
      <c r="O54" s="2"/>
      <c r="P54" s="2">
        <f>P52+P53</f>
        <v>2760</v>
      </c>
    </row>
    <row r="55" spans="11:16" ht="15">
      <c r="K55" s="15" t="s">
        <v>67</v>
      </c>
      <c r="L55" s="14">
        <v>13</v>
      </c>
      <c r="M55" s="2">
        <v>40</v>
      </c>
      <c r="N55" s="2">
        <f>M55*L55</f>
        <v>520</v>
      </c>
      <c r="O55" s="2">
        <v>3</v>
      </c>
      <c r="P55" s="16">
        <f>N55*O55</f>
        <v>1560</v>
      </c>
    </row>
    <row r="56" spans="11:16" ht="15">
      <c r="K56" s="15" t="s">
        <v>66</v>
      </c>
      <c r="L56" s="14">
        <v>7</v>
      </c>
      <c r="M56" s="2">
        <v>20</v>
      </c>
      <c r="N56" s="2">
        <f>M56*L56</f>
        <v>140</v>
      </c>
      <c r="O56" s="2">
        <v>3</v>
      </c>
      <c r="P56" s="16">
        <f>N56*O56</f>
        <v>420</v>
      </c>
    </row>
    <row r="57" spans="11:16" ht="15">
      <c r="K57" s="15" t="s">
        <v>65</v>
      </c>
      <c r="L57" s="14"/>
      <c r="M57" s="2"/>
      <c r="N57" s="2"/>
      <c r="O57" s="2"/>
      <c r="P57" s="15">
        <f>P55+P56</f>
        <v>1980</v>
      </c>
    </row>
    <row r="58" spans="11:16" ht="15">
      <c r="K58" s="15" t="s">
        <v>64</v>
      </c>
      <c r="L58" s="14">
        <v>30</v>
      </c>
      <c r="M58" s="2">
        <v>40</v>
      </c>
      <c r="N58" s="2">
        <f>M58*L58</f>
        <v>1200</v>
      </c>
      <c r="O58" s="2">
        <v>3</v>
      </c>
      <c r="P58" s="2">
        <f>N58*O58</f>
        <v>3600</v>
      </c>
    </row>
    <row r="59" spans="11:16" ht="15">
      <c r="K59" s="15" t="s">
        <v>63</v>
      </c>
      <c r="L59" s="14">
        <v>7</v>
      </c>
      <c r="M59" s="2">
        <v>90</v>
      </c>
      <c r="N59" s="2">
        <f>M59*L59</f>
        <v>630</v>
      </c>
      <c r="O59" s="2">
        <v>6</v>
      </c>
      <c r="P59" s="2">
        <f>N59*O59</f>
        <v>3780</v>
      </c>
    </row>
    <row r="61" spans="13:17" ht="15">
      <c r="M61" s="13" t="s">
        <v>62</v>
      </c>
      <c r="N61" s="13"/>
      <c r="O61" s="13"/>
      <c r="P61" s="13">
        <f>SUM(P57:P59)+P54+P51</f>
        <v>16140</v>
      </c>
      <c r="Q61" s="13" t="s">
        <v>27</v>
      </c>
    </row>
    <row r="63" spans="13:17" ht="15">
      <c r="M63" s="13" t="s">
        <v>61</v>
      </c>
      <c r="N63" s="13"/>
      <c r="O63" s="13"/>
      <c r="P63" s="13">
        <v>3860</v>
      </c>
      <c r="Q63" s="13" t="s">
        <v>27</v>
      </c>
    </row>
    <row r="65" spans="12:17" ht="15">
      <c r="L65" s="330" t="s">
        <v>60</v>
      </c>
      <c r="M65" s="330"/>
      <c r="N65" s="330"/>
      <c r="O65" s="330"/>
      <c r="P65" s="13">
        <f>(P61+P63)/1000</f>
        <v>20</v>
      </c>
      <c r="Q65" s="13" t="s">
        <v>13</v>
      </c>
    </row>
  </sheetData>
  <sheetProtection/>
  <mergeCells count="13">
    <mergeCell ref="A1:I1"/>
    <mergeCell ref="Q3:V3"/>
    <mergeCell ref="K36:P36"/>
    <mergeCell ref="M45:O45"/>
    <mergeCell ref="K47:P47"/>
    <mergeCell ref="A2:I2"/>
    <mergeCell ref="A3:I3"/>
    <mergeCell ref="L65:O65"/>
    <mergeCell ref="K3:O3"/>
    <mergeCell ref="L14:M14"/>
    <mergeCell ref="M25:O25"/>
    <mergeCell ref="K27:P27"/>
    <mergeCell ref="M34:O3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mishu_paul</cp:lastModifiedBy>
  <cp:lastPrinted>2018-10-01T12:30:25Z</cp:lastPrinted>
  <dcterms:created xsi:type="dcterms:W3CDTF">2018-01-08T07:24:26Z</dcterms:created>
  <dcterms:modified xsi:type="dcterms:W3CDTF">2018-10-04T06:17:10Z</dcterms:modified>
  <cp:category/>
  <cp:version/>
  <cp:contentType/>
  <cp:contentStatus/>
</cp:coreProperties>
</file>