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5" windowHeight="9360" tabRatio="805"/>
  </bookViews>
  <sheets>
    <sheet name="Summary Sheet" sheetId="7" r:id="rId1"/>
    <sheet name="Schedule A - Meter Rent" sheetId="12" r:id="rId2"/>
    <sheet name="Schedule B - Supply" sheetId="8" r:id="rId3"/>
    <sheet name="Schedule C - Erection" sheetId="9" r:id="rId4"/>
    <sheet name="Schedule D - Year 1 FMS Cost" sheetId="14" r:id="rId5"/>
    <sheet name="LT-CT SMART Meters (at DT)" sheetId="13" r:id="rId6"/>
  </sheets>
  <definedNames>
    <definedName name="_xlnm.Print_Area" localSheetId="5">'LT-CT SMART Meters (at DT)'!$A$1:$F$16</definedName>
    <definedName name="_xlnm.Print_Area" localSheetId="1">'Schedule A - Meter Rent'!$A$1:$O$34</definedName>
    <definedName name="_xlnm.Print_Area" localSheetId="2">'Schedule B - Supply'!$A$1:$V$54</definedName>
    <definedName name="_xlnm.Print_Area" localSheetId="3">'Schedule C - Erection'!$A$1:$S$33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8" l="1"/>
  <c r="Q39" i="8" s="1"/>
  <c r="K40" i="8"/>
  <c r="O40" i="8" s="1"/>
  <c r="O39" i="8" l="1"/>
  <c r="M40" i="8"/>
  <c r="M39" i="8"/>
  <c r="Q40" i="8"/>
  <c r="R40" i="8" s="1"/>
  <c r="S40" i="8" s="1"/>
  <c r="K31" i="8"/>
  <c r="M31" i="8" s="1"/>
  <c r="K32" i="8"/>
  <c r="M32" i="8" s="1"/>
  <c r="O32" i="8"/>
  <c r="Q32" i="8"/>
  <c r="R39" i="8" l="1"/>
  <c r="S39" i="8" s="1"/>
  <c r="R32" i="8"/>
  <c r="S32" i="8" s="1"/>
  <c r="Q31" i="8"/>
  <c r="U39" i="8"/>
  <c r="T39" i="8"/>
  <c r="T40" i="8"/>
  <c r="U40" i="8"/>
  <c r="O31" i="8"/>
  <c r="G12" i="12"/>
  <c r="I12" i="12"/>
  <c r="K12" i="12"/>
  <c r="R31" i="8" l="1"/>
  <c r="S31" i="8" s="1"/>
  <c r="T31" i="8" s="1"/>
  <c r="V40" i="8"/>
  <c r="V39" i="8"/>
  <c r="U32" i="8"/>
  <c r="T32" i="8"/>
  <c r="L12" i="12"/>
  <c r="M12" i="12" s="1"/>
  <c r="H14" i="8"/>
  <c r="E12" i="12" s="1"/>
  <c r="O12" i="12" s="1"/>
  <c r="H13" i="8"/>
  <c r="E11" i="12" s="1"/>
  <c r="U31" i="8" l="1"/>
  <c r="V31" i="8" s="1"/>
  <c r="V32" i="8"/>
  <c r="K38" i="8"/>
  <c r="O38" i="8" s="1"/>
  <c r="Q38" i="8" l="1"/>
  <c r="M38" i="8"/>
  <c r="J23" i="9"/>
  <c r="L23" i="9"/>
  <c r="N23" i="9"/>
  <c r="J12" i="9"/>
  <c r="L12" i="9"/>
  <c r="N12" i="9"/>
  <c r="E12" i="9"/>
  <c r="K25" i="8"/>
  <c r="M25" i="8" s="1"/>
  <c r="H25" i="8"/>
  <c r="G23" i="9" s="1"/>
  <c r="F25" i="8"/>
  <c r="E23" i="9" s="1"/>
  <c r="K14" i="8"/>
  <c r="Q14" i="8" s="1"/>
  <c r="G25" i="8"/>
  <c r="F23" i="9" s="1"/>
  <c r="M14" i="8" l="1"/>
  <c r="O14" i="8"/>
  <c r="R14" i="8" s="1"/>
  <c r="S14" i="8" s="1"/>
  <c r="O23" i="9"/>
  <c r="P23" i="9" s="1"/>
  <c r="Q23" i="9" s="1"/>
  <c r="O12" i="9"/>
  <c r="P12" i="9" s="1"/>
  <c r="Q12" i="9" s="1"/>
  <c r="R38" i="8"/>
  <c r="S38" i="8" s="1"/>
  <c r="F12" i="9"/>
  <c r="G12" i="9" s="1"/>
  <c r="Q25" i="8"/>
  <c r="O25" i="8"/>
  <c r="J22" i="9"/>
  <c r="L22" i="9"/>
  <c r="N22" i="9"/>
  <c r="J24" i="9"/>
  <c r="L24" i="9"/>
  <c r="N24" i="9"/>
  <c r="J25" i="9"/>
  <c r="L25" i="9"/>
  <c r="N25" i="9"/>
  <c r="J26" i="9"/>
  <c r="L26" i="9"/>
  <c r="N26" i="9"/>
  <c r="J27" i="9"/>
  <c r="L27" i="9"/>
  <c r="N27" i="9"/>
  <c r="R25" i="8" l="1"/>
  <c r="S25" i="8" s="1"/>
  <c r="T25" i="8" s="1"/>
  <c r="T14" i="8"/>
  <c r="U14" i="8"/>
  <c r="R23" i="9"/>
  <c r="S23" i="9" s="1"/>
  <c r="R12" i="9"/>
  <c r="S12" i="9" s="1"/>
  <c r="O26" i="9"/>
  <c r="P26" i="9" s="1"/>
  <c r="O27" i="9"/>
  <c r="P27" i="9" s="1"/>
  <c r="O22" i="9"/>
  <c r="P22" i="9" s="1"/>
  <c r="U38" i="8"/>
  <c r="T38" i="8"/>
  <c r="O25" i="9"/>
  <c r="P25" i="9" s="1"/>
  <c r="O24" i="9"/>
  <c r="P24" i="9" s="1"/>
  <c r="K24" i="8"/>
  <c r="O24" i="8" s="1"/>
  <c r="K26" i="8"/>
  <c r="Q26" i="8" s="1"/>
  <c r="K27" i="8"/>
  <c r="M27" i="8" s="1"/>
  <c r="K28" i="8"/>
  <c r="O28" i="8" s="1"/>
  <c r="K29" i="8"/>
  <c r="O29" i="8" s="1"/>
  <c r="F26" i="8"/>
  <c r="E24" i="9" s="1"/>
  <c r="G29" i="8"/>
  <c r="F27" i="9" s="1"/>
  <c r="F29" i="8"/>
  <c r="E27" i="9" s="1"/>
  <c r="F28" i="8"/>
  <c r="E26" i="9" s="1"/>
  <c r="F24" i="8"/>
  <c r="E22" i="9" s="1"/>
  <c r="Q26" i="9" l="1"/>
  <c r="U25" i="8"/>
  <c r="V14" i="8"/>
  <c r="R27" i="9"/>
  <c r="Q22" i="9"/>
  <c r="Q24" i="9"/>
  <c r="V38" i="8"/>
  <c r="M28" i="8"/>
  <c r="M24" i="8"/>
  <c r="V25" i="8"/>
  <c r="M29" i="8"/>
  <c r="G27" i="9"/>
  <c r="Q27" i="9"/>
  <c r="Q28" i="8"/>
  <c r="Q27" i="8"/>
  <c r="O27" i="8"/>
  <c r="Q29" i="8"/>
  <c r="O26" i="8"/>
  <c r="Q24" i="8"/>
  <c r="M26" i="8"/>
  <c r="D27" i="12"/>
  <c r="G11" i="12"/>
  <c r="I11" i="12"/>
  <c r="K11" i="12"/>
  <c r="G13" i="12"/>
  <c r="I13" i="12"/>
  <c r="K13" i="12"/>
  <c r="G14" i="12"/>
  <c r="I14" i="12"/>
  <c r="K14" i="12"/>
  <c r="G15" i="12"/>
  <c r="I15" i="12"/>
  <c r="K15" i="12"/>
  <c r="G16" i="12"/>
  <c r="I16" i="12"/>
  <c r="K16" i="12"/>
  <c r="G17" i="12"/>
  <c r="I17" i="12"/>
  <c r="K17" i="12"/>
  <c r="G18" i="12"/>
  <c r="I18" i="12"/>
  <c r="K18" i="12"/>
  <c r="G19" i="12"/>
  <c r="I19" i="12"/>
  <c r="K19" i="12"/>
  <c r="G20" i="12"/>
  <c r="I20" i="12"/>
  <c r="K20" i="12"/>
  <c r="G21" i="12"/>
  <c r="I21" i="12"/>
  <c r="K21" i="12"/>
  <c r="K25" i="12"/>
  <c r="I25" i="12"/>
  <c r="G25" i="12"/>
  <c r="R28" i="8" l="1"/>
  <c r="S28" i="8" s="1"/>
  <c r="T28" i="8" s="1"/>
  <c r="S27" i="9"/>
  <c r="R24" i="8"/>
  <c r="S24" i="8" s="1"/>
  <c r="T24" i="8" s="1"/>
  <c r="R29" i="8"/>
  <c r="S29" i="8" s="1"/>
  <c r="T29" i="8" s="1"/>
  <c r="R27" i="8"/>
  <c r="S27" i="8" s="1"/>
  <c r="R26" i="8"/>
  <c r="S26" i="8" s="1"/>
  <c r="G22" i="12"/>
  <c r="K22" i="12"/>
  <c r="I22" i="12"/>
  <c r="L20" i="12"/>
  <c r="M20" i="12" s="1"/>
  <c r="L16" i="12"/>
  <c r="M16" i="12" s="1"/>
  <c r="L11" i="12"/>
  <c r="L17" i="12"/>
  <c r="M17" i="12" s="1"/>
  <c r="L18" i="12"/>
  <c r="M18" i="12" s="1"/>
  <c r="L13" i="12"/>
  <c r="M13" i="12" s="1"/>
  <c r="L19" i="12"/>
  <c r="M19" i="12" s="1"/>
  <c r="L14" i="12"/>
  <c r="M14" i="12" s="1"/>
  <c r="L25" i="12"/>
  <c r="L21" i="12"/>
  <c r="M21" i="12" s="1"/>
  <c r="L15" i="12"/>
  <c r="M15" i="12" s="1"/>
  <c r="J15" i="9"/>
  <c r="L15" i="9"/>
  <c r="N15" i="9"/>
  <c r="E15" i="9"/>
  <c r="F15" i="9"/>
  <c r="K49" i="8"/>
  <c r="Q49" i="8" s="1"/>
  <c r="K50" i="8"/>
  <c r="M50" i="8" s="1"/>
  <c r="K17" i="8"/>
  <c r="Q17" i="8" s="1"/>
  <c r="H17" i="8"/>
  <c r="E15" i="12" s="1"/>
  <c r="O15" i="12" l="1"/>
  <c r="M25" i="12"/>
  <c r="U29" i="8"/>
  <c r="V29" i="8" s="1"/>
  <c r="T26" i="8"/>
  <c r="M11" i="12"/>
  <c r="O11" i="12" s="1"/>
  <c r="L22" i="12"/>
  <c r="O15" i="9"/>
  <c r="P15" i="9" s="1"/>
  <c r="R15" i="9" s="1"/>
  <c r="O17" i="8"/>
  <c r="M17" i="8"/>
  <c r="M49" i="8"/>
  <c r="G15" i="9"/>
  <c r="O49" i="8"/>
  <c r="Q50" i="8"/>
  <c r="O50" i="8"/>
  <c r="L11" i="14"/>
  <c r="J11" i="14"/>
  <c r="H11" i="14"/>
  <c r="Q15" i="9" l="1"/>
  <c r="S15" i="9" s="1"/>
  <c r="R17" i="8"/>
  <c r="S17" i="8" s="1"/>
  <c r="U17" i="8" s="1"/>
  <c r="M22" i="12"/>
  <c r="R50" i="8"/>
  <c r="S50" i="8" s="1"/>
  <c r="U50" i="8" s="1"/>
  <c r="R49" i="8"/>
  <c r="S49" i="8" s="1"/>
  <c r="T49" i="8" s="1"/>
  <c r="M11" i="14"/>
  <c r="N11" i="14" s="1"/>
  <c r="E6" i="13"/>
  <c r="E7" i="13"/>
  <c r="E8" i="13"/>
  <c r="E9" i="13"/>
  <c r="E10" i="13"/>
  <c r="E11" i="13"/>
  <c r="E12" i="13"/>
  <c r="E13" i="13"/>
  <c r="E5" i="13"/>
  <c r="T50" i="8" l="1"/>
  <c r="V50" i="8" s="1"/>
  <c r="T17" i="8"/>
  <c r="V17" i="8" s="1"/>
  <c r="U49" i="8"/>
  <c r="V49" i="8" s="1"/>
  <c r="N12" i="14"/>
  <c r="E24" i="7" s="1"/>
  <c r="E14" i="13"/>
  <c r="E16" i="13" s="1"/>
  <c r="F19" i="8" s="1"/>
  <c r="F17" i="9"/>
  <c r="F18" i="9"/>
  <c r="F19" i="9"/>
  <c r="F20" i="9"/>
  <c r="F21" i="9"/>
  <c r="E13" i="9"/>
  <c r="E14" i="9"/>
  <c r="E16" i="9"/>
  <c r="E18" i="9"/>
  <c r="E19" i="9"/>
  <c r="E20" i="9"/>
  <c r="E21" i="9"/>
  <c r="E11" i="9"/>
  <c r="G18" i="8"/>
  <c r="G16" i="8"/>
  <c r="G15" i="8"/>
  <c r="G26" i="8" s="1"/>
  <c r="E11" i="14" l="1"/>
  <c r="F24" i="9"/>
  <c r="U26" i="8"/>
  <c r="V26" i="8" s="1"/>
  <c r="F11" i="9"/>
  <c r="G24" i="8"/>
  <c r="F14" i="9"/>
  <c r="G27" i="8"/>
  <c r="F16" i="9"/>
  <c r="G28" i="8"/>
  <c r="F13" i="9"/>
  <c r="G19" i="9"/>
  <c r="J19" i="9"/>
  <c r="L19" i="9"/>
  <c r="N19" i="9"/>
  <c r="G20" i="9"/>
  <c r="J20" i="9"/>
  <c r="L20" i="9"/>
  <c r="N20" i="9"/>
  <c r="G21" i="9"/>
  <c r="J21" i="9"/>
  <c r="L21" i="9"/>
  <c r="N21" i="9"/>
  <c r="H21" i="8"/>
  <c r="E19" i="12" s="1"/>
  <c r="O19" i="12" s="1"/>
  <c r="K21" i="8"/>
  <c r="Q21" i="8" s="1"/>
  <c r="H22" i="8"/>
  <c r="E20" i="12" s="1"/>
  <c r="O20" i="12" s="1"/>
  <c r="K22" i="8"/>
  <c r="M22" i="8" s="1"/>
  <c r="H23" i="8"/>
  <c r="E21" i="12" s="1"/>
  <c r="O21" i="12" s="1"/>
  <c r="K23" i="8"/>
  <c r="Q23" i="8" s="1"/>
  <c r="K26" i="12"/>
  <c r="K27" i="12" s="1"/>
  <c r="I26" i="12"/>
  <c r="I27" i="12" s="1"/>
  <c r="G26" i="12"/>
  <c r="G27" i="12" s="1"/>
  <c r="E17" i="9" l="1"/>
  <c r="F27" i="8"/>
  <c r="E25" i="9" s="1"/>
  <c r="F26" i="9"/>
  <c r="U28" i="8"/>
  <c r="V28" i="8" s="1"/>
  <c r="R24" i="9"/>
  <c r="S24" i="9" s="1"/>
  <c r="G24" i="9"/>
  <c r="F25" i="9"/>
  <c r="R25" i="9" s="1"/>
  <c r="U27" i="8"/>
  <c r="F22" i="9"/>
  <c r="U24" i="8"/>
  <c r="V24" i="8" s="1"/>
  <c r="H29" i="8"/>
  <c r="O21" i="9"/>
  <c r="P21" i="9" s="1"/>
  <c r="R21" i="9" s="1"/>
  <c r="O20" i="9"/>
  <c r="P20" i="9" s="1"/>
  <c r="R20" i="9" s="1"/>
  <c r="O19" i="9"/>
  <c r="P19" i="9" s="1"/>
  <c r="R19" i="9" s="1"/>
  <c r="O23" i="8"/>
  <c r="M23" i="8"/>
  <c r="O21" i="8"/>
  <c r="L26" i="12"/>
  <c r="M21" i="8"/>
  <c r="Q22" i="8"/>
  <c r="O22" i="8"/>
  <c r="K41" i="8"/>
  <c r="Q41" i="8" s="1"/>
  <c r="T27" i="8" l="1"/>
  <c r="V27" i="8" s="1"/>
  <c r="M26" i="12"/>
  <c r="M27" i="12" s="1"/>
  <c r="L27" i="12"/>
  <c r="G25" i="9"/>
  <c r="Q25" i="9"/>
  <c r="S25" i="9" s="1"/>
  <c r="R22" i="9"/>
  <c r="S22" i="9" s="1"/>
  <c r="G22" i="9"/>
  <c r="R26" i="9"/>
  <c r="S26" i="9" s="1"/>
  <c r="G26" i="9"/>
  <c r="Q19" i="9"/>
  <c r="S19" i="9" s="1"/>
  <c r="Q20" i="9"/>
  <c r="S20" i="9" s="1"/>
  <c r="R21" i="8"/>
  <c r="S21" i="8" s="1"/>
  <c r="U21" i="8" s="1"/>
  <c r="R23" i="8"/>
  <c r="S23" i="8" s="1"/>
  <c r="U23" i="8" s="1"/>
  <c r="Q21" i="9"/>
  <c r="S21" i="9" s="1"/>
  <c r="R22" i="8"/>
  <c r="S22" i="8" s="1"/>
  <c r="T22" i="8" s="1"/>
  <c r="O41" i="8"/>
  <c r="M41" i="8"/>
  <c r="T21" i="8" l="1"/>
  <c r="V21" i="8" s="1"/>
  <c r="T23" i="8"/>
  <c r="V23" i="8" s="1"/>
  <c r="U22" i="8"/>
  <c r="V22" i="8" s="1"/>
  <c r="R41" i="8"/>
  <c r="S41" i="8" s="1"/>
  <c r="T41" i="8" s="1"/>
  <c r="G13" i="9"/>
  <c r="G14" i="9"/>
  <c r="G16" i="9"/>
  <c r="G17" i="9"/>
  <c r="G18" i="9"/>
  <c r="G11" i="9"/>
  <c r="H15" i="8"/>
  <c r="E13" i="12" s="1"/>
  <c r="O13" i="12" s="1"/>
  <c r="H16" i="8"/>
  <c r="E14" i="12" s="1"/>
  <c r="O14" i="12" s="1"/>
  <c r="H18" i="8"/>
  <c r="E16" i="12" s="1"/>
  <c r="O16" i="12" s="1"/>
  <c r="H19" i="8"/>
  <c r="E17" i="12" s="1"/>
  <c r="O17" i="12" s="1"/>
  <c r="H20" i="8"/>
  <c r="E18" i="12" s="1"/>
  <c r="O18" i="12" s="1"/>
  <c r="H26" i="8" l="1"/>
  <c r="H28" i="8"/>
  <c r="H24" i="8"/>
  <c r="H27" i="8"/>
  <c r="U41" i="8"/>
  <c r="V41" i="8" s="1"/>
  <c r="K36" i="8"/>
  <c r="Q36" i="8" s="1"/>
  <c r="N28" i="9"/>
  <c r="L28" i="9"/>
  <c r="J28" i="9"/>
  <c r="E22" i="12" l="1"/>
  <c r="O28" i="9"/>
  <c r="P28" i="9" s="1"/>
  <c r="M36" i="8"/>
  <c r="O36" i="8"/>
  <c r="K15" i="8"/>
  <c r="K16" i="8"/>
  <c r="O16" i="8" s="1"/>
  <c r="K18" i="8"/>
  <c r="Q18" i="8" s="1"/>
  <c r="K19" i="8"/>
  <c r="Q19" i="8" s="1"/>
  <c r="K20" i="8"/>
  <c r="Q20" i="8" s="1"/>
  <c r="K30" i="8"/>
  <c r="Q30" i="8" s="1"/>
  <c r="K37" i="8"/>
  <c r="O37" i="8" s="1"/>
  <c r="K42" i="8"/>
  <c r="Q42" i="8" s="1"/>
  <c r="K45" i="8"/>
  <c r="Q45" i="8" s="1"/>
  <c r="K46" i="8"/>
  <c r="Q46" i="8" s="1"/>
  <c r="K47" i="8"/>
  <c r="Q47" i="8" s="1"/>
  <c r="K48" i="8"/>
  <c r="O48" i="8" s="1"/>
  <c r="K13" i="8"/>
  <c r="Q13" i="8" s="1"/>
  <c r="N14" i="9"/>
  <c r="N16" i="9"/>
  <c r="N17" i="9"/>
  <c r="N18" i="9"/>
  <c r="L13" i="9"/>
  <c r="L14" i="9"/>
  <c r="L16" i="9"/>
  <c r="L17" i="9"/>
  <c r="L18" i="9"/>
  <c r="J13" i="9"/>
  <c r="J14" i="9"/>
  <c r="J16" i="9"/>
  <c r="J17" i="9"/>
  <c r="J18" i="9"/>
  <c r="N13" i="9"/>
  <c r="N11" i="9"/>
  <c r="L11" i="9"/>
  <c r="J11" i="9"/>
  <c r="Q28" i="9" l="1"/>
  <c r="R28" i="9"/>
  <c r="E25" i="12"/>
  <c r="O25" i="12" s="1"/>
  <c r="O22" i="12"/>
  <c r="E6" i="7" s="1"/>
  <c r="M45" i="8"/>
  <c r="O46" i="8"/>
  <c r="M42" i="8"/>
  <c r="M30" i="8"/>
  <c r="O19" i="8"/>
  <c r="M18" i="8"/>
  <c r="O11" i="9"/>
  <c r="P11" i="9" s="1"/>
  <c r="R36" i="8"/>
  <c r="S36" i="8" s="1"/>
  <c r="O16" i="9"/>
  <c r="P16" i="9" s="1"/>
  <c r="O14" i="9"/>
  <c r="P14" i="9" s="1"/>
  <c r="O18" i="9"/>
  <c r="P18" i="9" s="1"/>
  <c r="O13" i="9"/>
  <c r="P13" i="9" s="1"/>
  <c r="O17" i="9"/>
  <c r="P17" i="9" s="1"/>
  <c r="M46" i="8"/>
  <c r="M19" i="8"/>
  <c r="O13" i="8"/>
  <c r="O47" i="8"/>
  <c r="O20" i="8"/>
  <c r="O15" i="8"/>
  <c r="Q48" i="8"/>
  <c r="Q37" i="8"/>
  <c r="Q16" i="8"/>
  <c r="Q15" i="8"/>
  <c r="M48" i="8"/>
  <c r="M37" i="8"/>
  <c r="M16" i="8"/>
  <c r="O45" i="8"/>
  <c r="O42" i="8"/>
  <c r="O30" i="8"/>
  <c r="O18" i="8"/>
  <c r="M13" i="8"/>
  <c r="M47" i="8"/>
  <c r="M20" i="8"/>
  <c r="M15" i="8"/>
  <c r="S28" i="9" l="1"/>
  <c r="E26" i="12"/>
  <c r="O26" i="12" s="1"/>
  <c r="T36" i="8"/>
  <c r="U36" i="8"/>
  <c r="Q17" i="9"/>
  <c r="R17" i="9"/>
  <c r="Q16" i="9"/>
  <c r="R16" i="9"/>
  <c r="Q11" i="9"/>
  <c r="R11" i="9"/>
  <c r="Q13" i="9"/>
  <c r="R13" i="9"/>
  <c r="Q18" i="9"/>
  <c r="R18" i="9"/>
  <c r="Q14" i="9"/>
  <c r="R14" i="9"/>
  <c r="R13" i="8"/>
  <c r="S13" i="8" s="1"/>
  <c r="T13" i="8" s="1"/>
  <c r="R45" i="8"/>
  <c r="S45" i="8" s="1"/>
  <c r="R20" i="8"/>
  <c r="S20" i="8" s="1"/>
  <c r="R30" i="8"/>
  <c r="S30" i="8" s="1"/>
  <c r="R46" i="8"/>
  <c r="S46" i="8" s="1"/>
  <c r="R18" i="8"/>
  <c r="S18" i="8" s="1"/>
  <c r="R42" i="8"/>
  <c r="S42" i="8" s="1"/>
  <c r="R16" i="8"/>
  <c r="S16" i="8" s="1"/>
  <c r="R48" i="8"/>
  <c r="S48" i="8" s="1"/>
  <c r="R19" i="8"/>
  <c r="S19" i="8" s="1"/>
  <c r="R37" i="8"/>
  <c r="S37" i="8" s="1"/>
  <c r="R15" i="8"/>
  <c r="S15" i="8" s="1"/>
  <c r="R47" i="8"/>
  <c r="S47" i="8" s="1"/>
  <c r="Q29" i="9" l="1"/>
  <c r="R29" i="9"/>
  <c r="E27" i="12"/>
  <c r="O27" i="12" s="1"/>
  <c r="T48" i="8"/>
  <c r="U48" i="8"/>
  <c r="T45" i="8"/>
  <c r="U45" i="8"/>
  <c r="T47" i="8"/>
  <c r="U47" i="8"/>
  <c r="T37" i="8"/>
  <c r="U37" i="8"/>
  <c r="T46" i="8"/>
  <c r="U46" i="8"/>
  <c r="T30" i="8"/>
  <c r="U30" i="8"/>
  <c r="T42" i="8"/>
  <c r="U42" i="8"/>
  <c r="V36" i="8"/>
  <c r="U13" i="8"/>
  <c r="V13" i="8" s="1"/>
  <c r="S13" i="9"/>
  <c r="S16" i="9"/>
  <c r="S14" i="9"/>
  <c r="S18" i="9"/>
  <c r="S11" i="9"/>
  <c r="S17" i="9"/>
  <c r="T16" i="8"/>
  <c r="U16" i="8"/>
  <c r="T18" i="8"/>
  <c r="U18" i="8"/>
  <c r="T15" i="8"/>
  <c r="U15" i="8"/>
  <c r="T19" i="8"/>
  <c r="U19" i="8"/>
  <c r="T20" i="8"/>
  <c r="U20" i="8"/>
  <c r="S29" i="9" l="1"/>
  <c r="E16" i="7" s="1"/>
  <c r="V42" i="8"/>
  <c r="V30" i="8"/>
  <c r="V37" i="8"/>
  <c r="V45" i="8"/>
  <c r="V48" i="8"/>
  <c r="V46" i="8"/>
  <c r="V47" i="8"/>
  <c r="U51" i="8"/>
  <c r="T51" i="8"/>
  <c r="V18" i="8"/>
  <c r="V20" i="8"/>
  <c r="V16" i="8"/>
  <c r="V19" i="8"/>
  <c r="V15" i="8"/>
  <c r="V51" i="8" l="1"/>
  <c r="E15" i="7" s="1"/>
  <c r="E17" i="7" s="1"/>
</calcChain>
</file>

<file path=xl/sharedStrings.xml><?xml version="1.0" encoding="utf-8"?>
<sst xmlns="http://schemas.openxmlformats.org/spreadsheetml/2006/main" count="328" uniqueCount="183">
  <si>
    <t>S.No.</t>
  </si>
  <si>
    <t>Unit</t>
  </si>
  <si>
    <t>A4 Size Inkjet / Bubble Jet printer</t>
  </si>
  <si>
    <t>A3 Size Inkjet Color Printer/All in one Color laser jet Printer</t>
  </si>
  <si>
    <t>No.s</t>
  </si>
  <si>
    <t>Lumpsum</t>
  </si>
  <si>
    <t>Note:</t>
  </si>
  <si>
    <t>Name of the Bidder:</t>
  </si>
  <si>
    <t>Total</t>
  </si>
  <si>
    <t>Schedule "B"</t>
  </si>
  <si>
    <t>Schedule "C"</t>
  </si>
  <si>
    <t xml:space="preserve">GST Registration Number of Bidder </t>
  </si>
  <si>
    <t>The Bidder shall fill the rate of GST</t>
  </si>
  <si>
    <t>The price are to be filled strictly in this format only</t>
  </si>
  <si>
    <t>Responsibility of any lack of clarity leading to confusion will rest with bidders.</t>
  </si>
  <si>
    <t>These rates shall be applicable for whole contract period</t>
  </si>
  <si>
    <t>Authorized Signatory</t>
  </si>
  <si>
    <t>Date</t>
  </si>
  <si>
    <t>Name</t>
  </si>
  <si>
    <t xml:space="preserve">Place </t>
  </si>
  <si>
    <t xml:space="preserve">Designation </t>
  </si>
  <si>
    <t xml:space="preserve">Name of the Company </t>
  </si>
  <si>
    <t>S. No.</t>
  </si>
  <si>
    <t>Particulars</t>
  </si>
  <si>
    <t>HSN/ SAC Code</t>
  </si>
  <si>
    <t>Ex-Works Price (Rs./Unit)</t>
  </si>
  <si>
    <t>Freight &amp; Insurance Charges
(Rs./Unit)</t>
  </si>
  <si>
    <t>Total (Rs./Unit)</t>
  </si>
  <si>
    <t xml:space="preserve">GST Total </t>
  </si>
  <si>
    <t>Total GST Amount (Rs/ Unit.)</t>
  </si>
  <si>
    <t>Total for Destination Price inclusive of Ex-Works Freight &amp; Insurance + GST
(Rs/ Unit.)</t>
  </si>
  <si>
    <t>CGST</t>
  </si>
  <si>
    <t>SGCT</t>
  </si>
  <si>
    <t>IGST</t>
  </si>
  <si>
    <t>%</t>
  </si>
  <si>
    <t>(Rs./Unit)</t>
  </si>
  <si>
    <t>8=6+7</t>
  </si>
  <si>
    <t>10=8x9</t>
  </si>
  <si>
    <t>12=8x11</t>
  </si>
  <si>
    <t>14=8x13</t>
  </si>
  <si>
    <t>15=10+12+14</t>
  </si>
  <si>
    <t>16=8+15</t>
  </si>
  <si>
    <t>A.</t>
  </si>
  <si>
    <t>B.</t>
  </si>
  <si>
    <t>C.</t>
  </si>
  <si>
    <t>HSN/SAC Code</t>
  </si>
  <si>
    <t>Erection Price* (Rs./Unit)</t>
  </si>
  <si>
    <t xml:space="preserve">GST </t>
  </si>
  <si>
    <t>Total GST Amount (Rs./Unit)</t>
  </si>
  <si>
    <t>Total Price inclusive of GST (Rs./Unit)</t>
  </si>
  <si>
    <t>8=7x6</t>
  </si>
  <si>
    <t>10=9x6</t>
  </si>
  <si>
    <t>12=11x6</t>
  </si>
  <si>
    <t>13=8+10+12</t>
  </si>
  <si>
    <t>14=13+6</t>
  </si>
  <si>
    <t xml:space="preserve">Authorized Signatory </t>
  </si>
  <si>
    <t>Price Bid Schedule: Selection of Smart Grid Implementing Agency for implementation of Smart Grid in Rourkela City</t>
  </si>
  <si>
    <t>Total GST Amount (Rs.)</t>
  </si>
  <si>
    <t>i.</t>
  </si>
  <si>
    <t>ii.</t>
  </si>
  <si>
    <t>iv.</t>
  </si>
  <si>
    <t>Part A - Meter Rent (Criteria of Award)</t>
  </si>
  <si>
    <t>Part B - Summary of Project Cost Quoted by Bidder</t>
  </si>
  <si>
    <t>IT Infrastructure over cloud &amp; Connectivity, system Integration (Including application License fees) and any other hardware equipment/ software as defined in the Technical Specifications of RfP</t>
  </si>
  <si>
    <t>Head End System with Integration</t>
  </si>
  <si>
    <t>Data Concentrator Units/ Gateway/ Router for forming RF Mesh Canopy</t>
  </si>
  <si>
    <t>Description</t>
  </si>
  <si>
    <t xml:space="preserve">Amount in Words </t>
  </si>
  <si>
    <t>5A</t>
  </si>
  <si>
    <t>5B</t>
  </si>
  <si>
    <t>17=16x5A</t>
  </si>
  <si>
    <t>Grand Total  (Rs.)</t>
  </si>
  <si>
    <t>18=16x5B</t>
  </si>
  <si>
    <t>19=17+18</t>
  </si>
  <si>
    <t>15=14x5A</t>
  </si>
  <si>
    <t>16=14x5B</t>
  </si>
  <si>
    <t>17=15+16</t>
  </si>
  <si>
    <t>SGST</t>
  </si>
  <si>
    <t>Price 
(Rs./Consumer/ Month)</t>
  </si>
  <si>
    <t>Schedule B - Price Schedule for Supply of Items</t>
  </si>
  <si>
    <t xml:space="preserve">Schedule C - Price Schedule for Erection, Site Installation &amp; integration of items along with related hardware, software &amp; equipment after successful completion of Field Installation and Integration Test (FIIT) </t>
  </si>
  <si>
    <t>Schedule "A" 
(Bidding Parameter)</t>
  </si>
  <si>
    <t>Total Quoted Rate Against price schedule "B" - Supply of Items" in Rs.:</t>
  </si>
  <si>
    <t>Total Quoted Rate Against price schedule "C" - Erection, Site Installation &amp; integration" in Rs.:</t>
  </si>
  <si>
    <t>Annexure 17 - Price Bid Schedule: Selection of Smart Grid Implementing Agency for implementation of Smart Grid in Rourkela City</t>
  </si>
  <si>
    <t>Total Base Year Quantity</t>
  </si>
  <si>
    <t>Total Incremental Quantity over a period of 10 years</t>
  </si>
  <si>
    <t>Total Quantity over a period of 10 years</t>
  </si>
  <si>
    <t>5C=5A+5B</t>
  </si>
  <si>
    <t>Grand Total for Base Year Quantity (Rs.)</t>
  </si>
  <si>
    <t>Grand Total for Incremental Quantity over a period of 10 years (Rs.)</t>
  </si>
  <si>
    <t>IT INFRASTRUCTURE</t>
  </si>
  <si>
    <t>iii.</t>
  </si>
  <si>
    <t>Total Quoted CAPEX (i.e. Sum of Schedule "B" Price and Schedule "C" Price) in Rs.:</t>
  </si>
  <si>
    <t>We declare that the following are our quoted price for the entire scope of work as specified (i.e. for bill of materials/Quantities specified in for supply, erection, testing &amp; commissioning) in the specification and Documentations, Inclusive of all taxes, Duties &amp; Levies and the total price quoted in our proposal shall be on firm price basis.</t>
  </si>
  <si>
    <t>S.No</t>
  </si>
  <si>
    <t>Transformer Rating (in KVA)</t>
  </si>
  <si>
    <t>No. of Transformers</t>
  </si>
  <si>
    <t>No. of Circuit</t>
  </si>
  <si>
    <t>CT Ratio</t>
  </si>
  <si>
    <t>800/5</t>
  </si>
  <si>
    <t>400/5</t>
  </si>
  <si>
    <t>200/5</t>
  </si>
  <si>
    <t>100/5</t>
  </si>
  <si>
    <t>No. of LT-CT meters at DT Level</t>
  </si>
  <si>
    <t>Schedule D - Year 1 FMS Cost post Operational Acceptance of the Project</t>
  </si>
  <si>
    <t>(Rs.)</t>
  </si>
  <si>
    <t>Total Price inclusive of GST (Rs.)</t>
  </si>
  <si>
    <t>We declare that the following are our quoted price Year 1 FMS post Operational Acceptance of the Project inclusive of all taxes, Duties &amp; Levies and the total price quoted in our proposal shall be on firm price basis.</t>
  </si>
  <si>
    <t>Schedule "D"</t>
  </si>
  <si>
    <t>GIS System (including relevant software) &amp; License incuding Technical audit of substations and Preparation of digitized network on base map in pre-defined scale with features and attributes of data collected through survey for GIS application.</t>
  </si>
  <si>
    <t>Details of LT-CT SMART Meters (at DT)</t>
  </si>
  <si>
    <t>Desktops/ Workstation (with UPS, Table, Chair, OS and latest MS Office)</t>
  </si>
  <si>
    <t>Work Station with Dual TFT Monitors</t>
  </si>
  <si>
    <t>NMS System</t>
  </si>
  <si>
    <t>Antivirus Software/ UTM application</t>
  </si>
  <si>
    <t>Network LaserJet  (B/W) Photo copy, scanning and Printing</t>
  </si>
  <si>
    <t>A</t>
  </si>
  <si>
    <t>No. of Meters</t>
  </si>
  <si>
    <t>B</t>
  </si>
  <si>
    <t>Total Meter Rent per Consumer per Month inclusive of GST (Rs./Unit)</t>
  </si>
  <si>
    <t>Total Meter Rent for all Meters for 96 months inclusive of GST (Rs.)</t>
  </si>
  <si>
    <t>7=4x6</t>
  </si>
  <si>
    <t>9=4x8</t>
  </si>
  <si>
    <t>11=4x10</t>
  </si>
  <si>
    <t>12=7+9+11</t>
  </si>
  <si>
    <t>13=4+12</t>
  </si>
  <si>
    <t>No. of Months</t>
  </si>
  <si>
    <t>15=13x5x14</t>
  </si>
  <si>
    <t>Total Meter Rent</t>
  </si>
  <si>
    <t>CAPEX &amp; FMS Components of Meter Rent</t>
  </si>
  <si>
    <t>Note: Total Meter Rent under S.No. A(11) and B(3) should be same</t>
  </si>
  <si>
    <t xml:space="preserve">System Implementation including integration with Cloud and MDM Integration with Billing &amp; other systems </t>
  </si>
  <si>
    <t xml:space="preserve">Box for Three Phase SMART Meters (20-100 A) </t>
  </si>
  <si>
    <t>Box for Three Phase LT-CT SMART Meters (/5A)</t>
  </si>
  <si>
    <t>Box for HT SMART Meters (/5A)</t>
  </si>
  <si>
    <t>Box for HT SMART Meters (/1A)</t>
  </si>
  <si>
    <t>SMART METERS</t>
  </si>
  <si>
    <t>Box for Single Phase SMART Meters (5-30 A)</t>
  </si>
  <si>
    <t>Box for Single Phase SMART Meters (10-60 A)</t>
  </si>
  <si>
    <t>Single Phase SMART Meters (5-30 A) (Consumer End) with Modular RF Mesh Module (for installation with each meter)</t>
  </si>
  <si>
    <t>Single Phase SMART Meters (10-60 A) (Consumer End) with Modular RF Mesh Module (for installation with each meter)</t>
  </si>
  <si>
    <t>Three Phase SMART Meters (20-100 A) (Consumer End) with Modular RF Mesh Module (for installation with each meter)</t>
  </si>
  <si>
    <t>Three Phase LT-CT SMART Meters (/5A) (Consumer End) with Modular RF Mesh Module (for installation with each meter)</t>
  </si>
  <si>
    <t>Single Phase SMART Meters (5-30 A) (at DT) with Modular RF Mesh Module (for installation with each meter)</t>
  </si>
  <si>
    <t>HT SMART Meters (/5A) (Consumer End) with Modular RF Mesh Module (for installation with each meter)</t>
  </si>
  <si>
    <r>
      <t xml:space="preserve">Three Phase LT-CT SMART Meters (at DT) with Modular RF Mesh Module (for installation with each meter) </t>
    </r>
    <r>
      <rPr>
        <b/>
        <i/>
        <sz val="10"/>
        <rFont val="Arial"/>
        <family val="2"/>
      </rPr>
      <t>(Please refer Sheet named "LT-CT SMART Meters (at DT)")</t>
    </r>
  </si>
  <si>
    <t>HT SMART Meters (/5A) (at Feeder) (11KV Feeder) with Modular RF Mesh Module (for installation with each meter)</t>
  </si>
  <si>
    <t>HT SMART Meters (/1A) (at Feeder) (11KV Feeder) with Modular RF Mesh Module (for installation with each meter)</t>
  </si>
  <si>
    <t>HT SMART Meters (/5A) (at Feeder) (33KV Feeder) with Modular RF Mesh Module (for installation with each meter)</t>
  </si>
  <si>
    <t>HT SMART Meters (/1A) (at Feeder) (33KV Feeder) with Modular RF Mesh Module (for installation with each meter)</t>
  </si>
  <si>
    <t>Meter Data Management System</t>
  </si>
  <si>
    <t>Android &amp;/ IOS Mobile App and web portal.</t>
  </si>
  <si>
    <t>v.</t>
  </si>
  <si>
    <t>Three Phase SMART Meters (20-100 A) (Consumer End)  with Box and Modular RF Mesh Module (for installation with each meter)</t>
  </si>
  <si>
    <t>HT SMART Meters (/5A) (Consumer End) with Box and Modular RF Mesh Module (for installation with each meter)</t>
  </si>
  <si>
    <t>HT SMART Meters (/5A) (at Feeder) with Box (11KV Feeder) and Modular RF Mesh Module (for installation with each meter)</t>
  </si>
  <si>
    <t>HT SMART Meters (/1A) (at Feeder) with Box (11KV Feeder) and Modular RF Mesh Module (for installation with each meter)</t>
  </si>
  <si>
    <t>HT SMART Meters (/5A) (at Feeder) with Box (33KV Feeder) and Modular RF Mesh Module (for installation with each meter)</t>
  </si>
  <si>
    <t>HT SMART Meters (/1A) (at Feeder) with Box (33KV Feeder) and Modular RF Mesh Module (for installation with each meter)</t>
  </si>
  <si>
    <t>Meter Rent for each type of Meters 
(as per clause 4.15.2.1 of Rfp (Volume-1))</t>
  </si>
  <si>
    <t>Single Phase SMART Meters (5-30 A) (at DT) with Box and Modular RF Mesh Module (for installation with each meter)</t>
  </si>
  <si>
    <t>Note:
1. Erection Price is inclusive of erection, Site Installation, setting up of the complete communication network &amp; integration of items along with related hardware, software &amp; equipment after successful completion of Field Installation and Integration Test (FIIT)
2. Any other items/ accessories required for successful commissioning of the project and not specifically mentioned in the BoQ shall also deemed to be in the scope of the bidder.</t>
  </si>
  <si>
    <t>Year 1 FMS Cost  (Rs.)</t>
  </si>
  <si>
    <t>Schedule A - Meter Rent</t>
  </si>
  <si>
    <t>Total Quoted Rate Against price schedule "D" - Year 1 FMS Cost" in Rs.:</t>
  </si>
  <si>
    <t xml:space="preserve">Part C - Summary of Year 1 FMS Cost </t>
  </si>
  <si>
    <t>CAPEX Component of Meter Rent for total 1,20,964 meters (excluding NSGM Grant and Utility's Contribution towards initial 90,801 meters)</t>
  </si>
  <si>
    <t>Year 1 FMS Cost (inclusive of Year 1 Charges towards GIS updation &amp; monthly cloud usage)</t>
  </si>
  <si>
    <t>SMART GRID CONTROL ROOM INFRASTRUCTURE 
(supply &amp; installation)</t>
  </si>
  <si>
    <t>Total LT-CT Meters at DT Level</t>
  </si>
  <si>
    <t>Single Phase SMART Meters (5-30 A) (Consumer End) with Box and Modular RF Mesh Module (for installation with each meter)</t>
  </si>
  <si>
    <t>Single Phase SMART Meters (10-60 A) (Consumer End) with Box and Modular RF Mesh Module (for installation with each meter)</t>
  </si>
  <si>
    <t>Three Phase LT-CT SMART Meters (/5A) (Consumer End) with Box and Modular RF Mesh Module (for installation with each meter)</t>
  </si>
  <si>
    <t>Three Phase LT-CT SMART Meters (at DT) with Box and Modular RF Mesh Module (for installation with each meter)</t>
  </si>
  <si>
    <t>FMS Component of Meter Rent comprising the following:
i. Year 1 FMS Cost (inclusive of Year 1 charges towards GIS updation &amp; monthly Cloud usage) for initial 90,801 consumers less NSGM Grant of 30% of Year 1 FMS Cost limited to about Rs. 1.10 crore
ii. Balance FMS cost (inclusive of balance charges towards GIS updation &amp; monthly Cloud usage from the date of Operational Acceptance of a particular lot of Smart Meters till a period of 8 years from Operational Acceptance of the Project)  from the date of Operational Acceptance of a particular lot of Smart Meters till a period of 8 years for initial 90,801 meters.
iii. FMS cost (inclusive of charges towards GIS updation &amp; monthly Cloud usage) for the additional number of consumers beyond 90,801 consumers (i.e. 1,20,964-90,801 = 30,163 meters) from the date of Operational Acceptance of a particular lot of those incremental number meters till 96 months from Operational Acceptance of the Project are completed</t>
  </si>
  <si>
    <t>Total No. of LT-CT Smart Meters required at DT Level as per this RfP</t>
  </si>
  <si>
    <t>No. of LT-CT Non-Smart Meters at DT Level already under implementation</t>
  </si>
  <si>
    <t>Database Software &amp; Centralised NMS management s/w</t>
  </si>
  <si>
    <t>Additional 10% Cable for Single Phase SMART Meters (5-30 A) (Consumer End)</t>
  </si>
  <si>
    <t>Additional 10% Cable for Single Phase SMART Meters (10-60 A) (Consumer End)</t>
  </si>
  <si>
    <t>vi.</t>
  </si>
  <si>
    <t>vii.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</si>
</sst>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6"/>
      <color theme="1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0" xfId="0" applyFont="1"/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1" fillId="0" borderId="1" xfId="0" applyFont="1" applyBorder="1"/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5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justify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topLeftCell="A10" zoomScaleSheetLayoutView="100" workbookViewId="0">
      <selection activeCell="C30" sqref="C30"/>
    </sheetView>
  </sheetViews>
  <sheetFormatPr defaultRowHeight="15" x14ac:dyDescent="0.25"/>
  <cols>
    <col min="1" max="1" width="4.7109375" customWidth="1"/>
    <col min="2" max="2" width="20.5703125" customWidth="1"/>
    <col min="3" max="3" width="16" customWidth="1"/>
    <col min="4" max="4" width="15.85546875" customWidth="1"/>
    <col min="5" max="5" width="14.28515625" customWidth="1"/>
    <col min="6" max="6" width="18.5703125" customWidth="1"/>
    <col min="7" max="7" width="22.28515625" customWidth="1"/>
  </cols>
  <sheetData>
    <row r="1" spans="1:7" ht="40.5" customHeight="1" x14ac:dyDescent="0.35">
      <c r="A1" s="93" t="s">
        <v>84</v>
      </c>
      <c r="B1" s="93"/>
      <c r="C1" s="93"/>
      <c r="D1" s="93"/>
      <c r="E1" s="93"/>
      <c r="F1" s="93"/>
      <c r="G1" s="93"/>
    </row>
    <row r="2" spans="1:7" x14ac:dyDescent="0.25">
      <c r="A2" s="110" t="s">
        <v>7</v>
      </c>
      <c r="B2" s="110"/>
      <c r="C2" s="111"/>
      <c r="D2" s="111"/>
      <c r="E2" s="111"/>
      <c r="F2" s="111"/>
      <c r="G2" s="111"/>
    </row>
    <row r="3" spans="1:7" ht="27" customHeight="1" x14ac:dyDescent="0.25">
      <c r="A3" s="110"/>
      <c r="B3" s="110"/>
      <c r="C3" s="111"/>
      <c r="D3" s="111"/>
      <c r="E3" s="111"/>
      <c r="F3" s="111"/>
      <c r="G3" s="111"/>
    </row>
    <row r="4" spans="1:7" ht="18" x14ac:dyDescent="0.35">
      <c r="A4" s="111" t="s">
        <v>61</v>
      </c>
      <c r="B4" s="111"/>
      <c r="C4" s="111"/>
      <c r="D4" s="111"/>
      <c r="E4" s="111"/>
      <c r="F4" s="111"/>
      <c r="G4" s="111"/>
    </row>
    <row r="5" spans="1:7" ht="18" x14ac:dyDescent="0.35">
      <c r="A5" s="6"/>
      <c r="B5" s="112"/>
      <c r="C5" s="112"/>
      <c r="D5" s="112"/>
      <c r="E5" s="112"/>
      <c r="F5" s="112"/>
      <c r="G5" s="112"/>
    </row>
    <row r="6" spans="1:7" ht="48" customHeight="1" x14ac:dyDescent="0.35">
      <c r="A6" s="1">
        <v>1</v>
      </c>
      <c r="B6" s="74" t="s">
        <v>81</v>
      </c>
      <c r="C6" s="96" t="s">
        <v>129</v>
      </c>
      <c r="D6" s="96"/>
      <c r="E6" s="97">
        <f>'Schedule A - Meter Rent'!O22</f>
        <v>0</v>
      </c>
      <c r="F6" s="98"/>
      <c r="G6" s="99"/>
    </row>
    <row r="7" spans="1:7" ht="21.75" customHeight="1" x14ac:dyDescent="0.35">
      <c r="A7" s="6"/>
      <c r="B7" s="91" t="s">
        <v>67</v>
      </c>
      <c r="C7" s="91"/>
      <c r="D7" s="91"/>
      <c r="E7" s="92"/>
      <c r="F7" s="92"/>
      <c r="G7" s="92"/>
    </row>
    <row r="8" spans="1:7" ht="18" x14ac:dyDescent="0.35">
      <c r="A8" s="113"/>
      <c r="B8" s="114"/>
      <c r="C8" s="114"/>
      <c r="D8" s="114"/>
      <c r="E8" s="114"/>
      <c r="F8" s="114"/>
      <c r="G8" s="115"/>
    </row>
    <row r="9" spans="1:7" ht="18" x14ac:dyDescent="0.35">
      <c r="A9" s="111" t="s">
        <v>62</v>
      </c>
      <c r="B9" s="111"/>
      <c r="C9" s="111"/>
      <c r="D9" s="111"/>
      <c r="E9" s="111"/>
      <c r="F9" s="111"/>
      <c r="G9" s="111"/>
    </row>
    <row r="10" spans="1:7" ht="16.5" customHeight="1" x14ac:dyDescent="0.35">
      <c r="A10" s="94"/>
      <c r="B10" s="94"/>
      <c r="C10" s="94"/>
      <c r="D10" s="94"/>
      <c r="E10" s="94"/>
      <c r="F10" s="94"/>
      <c r="G10" s="94"/>
    </row>
    <row r="11" spans="1:7" x14ac:dyDescent="0.25">
      <c r="A11" s="95" t="s">
        <v>94</v>
      </c>
      <c r="B11" s="95"/>
      <c r="C11" s="95"/>
      <c r="D11" s="95"/>
      <c r="E11" s="95"/>
      <c r="F11" s="95"/>
      <c r="G11" s="95"/>
    </row>
    <row r="12" spans="1:7" x14ac:dyDescent="0.25">
      <c r="A12" s="95"/>
      <c r="B12" s="95"/>
      <c r="C12" s="95"/>
      <c r="D12" s="95"/>
      <c r="E12" s="95"/>
      <c r="F12" s="95"/>
      <c r="G12" s="95"/>
    </row>
    <row r="13" spans="1:7" x14ac:dyDescent="0.25">
      <c r="A13" s="95"/>
      <c r="B13" s="95"/>
      <c r="C13" s="95"/>
      <c r="D13" s="95"/>
      <c r="E13" s="95"/>
      <c r="F13" s="95"/>
      <c r="G13" s="95"/>
    </row>
    <row r="14" spans="1:7" ht="18.600000000000001" customHeight="1" x14ac:dyDescent="0.25">
      <c r="A14" s="95"/>
      <c r="B14" s="95"/>
      <c r="C14" s="95"/>
      <c r="D14" s="95"/>
      <c r="E14" s="95"/>
      <c r="F14" s="95"/>
      <c r="G14" s="95"/>
    </row>
    <row r="15" spans="1:7" ht="48.6" customHeight="1" x14ac:dyDescent="0.35">
      <c r="A15" s="1">
        <v>1</v>
      </c>
      <c r="B15" s="73" t="s">
        <v>9</v>
      </c>
      <c r="C15" s="96" t="s">
        <v>82</v>
      </c>
      <c r="D15" s="96"/>
      <c r="E15" s="97">
        <f>'Schedule B - Supply'!V51</f>
        <v>0</v>
      </c>
      <c r="F15" s="98"/>
      <c r="G15" s="99"/>
    </row>
    <row r="16" spans="1:7" ht="63" customHeight="1" x14ac:dyDescent="0.35">
      <c r="A16" s="1">
        <v>2</v>
      </c>
      <c r="B16" s="73" t="s">
        <v>10</v>
      </c>
      <c r="C16" s="96" t="s">
        <v>83</v>
      </c>
      <c r="D16" s="96"/>
      <c r="E16" s="97">
        <f>'Schedule C - Erection'!S29</f>
        <v>0</v>
      </c>
      <c r="F16" s="98"/>
      <c r="G16" s="99"/>
    </row>
    <row r="17" spans="1:7" ht="33" customHeight="1" x14ac:dyDescent="0.35">
      <c r="A17" s="11">
        <v>3</v>
      </c>
      <c r="B17" s="100" t="s">
        <v>93</v>
      </c>
      <c r="C17" s="101"/>
      <c r="D17" s="102"/>
      <c r="E17" s="97">
        <f>E15+E16</f>
        <v>0</v>
      </c>
      <c r="F17" s="98"/>
      <c r="G17" s="99"/>
    </row>
    <row r="18" spans="1:7" ht="52.5" customHeight="1" x14ac:dyDescent="0.35">
      <c r="A18" s="12"/>
      <c r="B18" s="91" t="s">
        <v>67</v>
      </c>
      <c r="C18" s="91"/>
      <c r="D18" s="91"/>
      <c r="E18" s="92"/>
      <c r="F18" s="92"/>
      <c r="G18" s="92"/>
    </row>
    <row r="19" spans="1:7" ht="15.6" x14ac:dyDescent="0.35">
      <c r="A19" s="103"/>
      <c r="B19" s="103"/>
      <c r="C19" s="103"/>
      <c r="D19" s="103"/>
      <c r="E19" s="103"/>
      <c r="F19" s="103"/>
      <c r="G19" s="103"/>
    </row>
    <row r="20" spans="1:7" ht="18" customHeight="1" x14ac:dyDescent="0.35">
      <c r="A20" s="93" t="s">
        <v>166</v>
      </c>
      <c r="B20" s="93"/>
      <c r="C20" s="93"/>
      <c r="D20" s="93"/>
      <c r="E20" s="93"/>
      <c r="F20" s="93"/>
      <c r="G20" s="93"/>
    </row>
    <row r="21" spans="1:7" ht="16.5" customHeight="1" x14ac:dyDescent="0.35">
      <c r="A21" s="94"/>
      <c r="B21" s="94"/>
      <c r="C21" s="94"/>
      <c r="D21" s="94"/>
      <c r="E21" s="94"/>
      <c r="F21" s="94"/>
      <c r="G21" s="94"/>
    </row>
    <row r="22" spans="1:7" x14ac:dyDescent="0.25">
      <c r="A22" s="95" t="s">
        <v>108</v>
      </c>
      <c r="B22" s="95"/>
      <c r="C22" s="95"/>
      <c r="D22" s="95"/>
      <c r="E22" s="95"/>
      <c r="F22" s="95"/>
      <c r="G22" s="95"/>
    </row>
    <row r="23" spans="1:7" x14ac:dyDescent="0.25">
      <c r="A23" s="95"/>
      <c r="B23" s="95"/>
      <c r="C23" s="95"/>
      <c r="D23" s="95"/>
      <c r="E23" s="95"/>
      <c r="F23" s="95"/>
      <c r="G23" s="95"/>
    </row>
    <row r="24" spans="1:7" ht="56.25" customHeight="1" x14ac:dyDescent="0.35">
      <c r="A24" s="13">
        <v>1</v>
      </c>
      <c r="B24" s="73" t="s">
        <v>109</v>
      </c>
      <c r="C24" s="96" t="s">
        <v>165</v>
      </c>
      <c r="D24" s="96"/>
      <c r="E24" s="97">
        <f>'Schedule D - Year 1 FMS Cost'!N12</f>
        <v>0</v>
      </c>
      <c r="F24" s="98"/>
      <c r="G24" s="99"/>
    </row>
    <row r="25" spans="1:7" ht="40.5" customHeight="1" x14ac:dyDescent="0.35">
      <c r="A25" s="14"/>
      <c r="B25" s="91" t="s">
        <v>67</v>
      </c>
      <c r="C25" s="91"/>
      <c r="D25" s="91"/>
      <c r="E25" s="92"/>
      <c r="F25" s="92"/>
      <c r="G25" s="92"/>
    </row>
    <row r="26" spans="1:7" ht="15.6" x14ac:dyDescent="0.35">
      <c r="A26" s="89" t="s">
        <v>6</v>
      </c>
      <c r="B26" s="89"/>
      <c r="C26" s="90"/>
      <c r="D26" s="90"/>
      <c r="E26" s="90"/>
      <c r="F26" s="90"/>
      <c r="G26" s="90"/>
    </row>
    <row r="27" spans="1:7" ht="15.6" x14ac:dyDescent="0.35">
      <c r="A27" s="1">
        <v>1</v>
      </c>
      <c r="B27" s="106" t="s">
        <v>11</v>
      </c>
      <c r="C27" s="106"/>
      <c r="D27" s="106"/>
      <c r="E27" s="106"/>
      <c r="F27" s="90"/>
      <c r="G27" s="90"/>
    </row>
    <row r="28" spans="1:7" ht="15.6" x14ac:dyDescent="0.35">
      <c r="A28" s="1">
        <v>2</v>
      </c>
      <c r="B28" s="3" t="s">
        <v>12</v>
      </c>
      <c r="C28" s="3"/>
      <c r="D28" s="3"/>
      <c r="E28" s="3"/>
      <c r="F28" s="3"/>
      <c r="G28" s="3"/>
    </row>
    <row r="29" spans="1:7" ht="15.6" x14ac:dyDescent="0.35">
      <c r="A29" s="1">
        <v>3</v>
      </c>
      <c r="B29" s="3" t="s">
        <v>13</v>
      </c>
      <c r="C29" s="3"/>
      <c r="D29" s="3"/>
      <c r="E29" s="3"/>
      <c r="F29" s="3"/>
      <c r="G29" s="3"/>
    </row>
    <row r="30" spans="1:7" ht="15.6" x14ac:dyDescent="0.35">
      <c r="A30" s="1">
        <v>4</v>
      </c>
      <c r="B30" s="3" t="s">
        <v>14</v>
      </c>
      <c r="C30" s="3"/>
      <c r="D30" s="3"/>
      <c r="E30" s="3"/>
      <c r="F30" s="3"/>
      <c r="G30" s="3"/>
    </row>
    <row r="31" spans="1:7" ht="15.6" x14ac:dyDescent="0.35">
      <c r="A31" s="1">
        <v>5</v>
      </c>
      <c r="B31" s="3" t="s">
        <v>15</v>
      </c>
      <c r="C31" s="3"/>
      <c r="D31" s="3"/>
      <c r="E31" s="3"/>
      <c r="F31" s="3"/>
      <c r="G31" s="3"/>
    </row>
    <row r="32" spans="1:7" x14ac:dyDescent="0.25">
      <c r="A32" s="107" t="s">
        <v>16</v>
      </c>
      <c r="B32" s="107"/>
      <c r="C32" s="107"/>
      <c r="D32" s="107"/>
      <c r="E32" s="107"/>
      <c r="F32" s="107"/>
      <c r="G32" s="107"/>
    </row>
    <row r="33" spans="1:7" x14ac:dyDescent="0.25">
      <c r="A33" s="107"/>
      <c r="B33" s="107"/>
      <c r="C33" s="107"/>
      <c r="D33" s="107"/>
      <c r="E33" s="107"/>
      <c r="F33" s="107"/>
      <c r="G33" s="107"/>
    </row>
    <row r="34" spans="1:7" x14ac:dyDescent="0.25">
      <c r="A34" s="107"/>
      <c r="B34" s="107"/>
      <c r="C34" s="107"/>
      <c r="D34" s="107"/>
      <c r="E34" s="107"/>
      <c r="F34" s="107"/>
      <c r="G34" s="107"/>
    </row>
    <row r="35" spans="1:7" ht="20.100000000000001" x14ac:dyDescent="0.4">
      <c r="A35" s="7"/>
      <c r="B35" s="7"/>
      <c r="C35" s="7"/>
      <c r="D35" s="7"/>
      <c r="E35" s="7"/>
      <c r="F35" s="7"/>
      <c r="G35" s="7"/>
    </row>
    <row r="36" spans="1:7" ht="15.75" x14ac:dyDescent="0.25">
      <c r="A36" s="108" t="s">
        <v>17</v>
      </c>
      <c r="B36" s="108"/>
      <c r="C36" s="109"/>
      <c r="D36" s="109"/>
      <c r="E36" s="109" t="s">
        <v>18</v>
      </c>
      <c r="F36" s="109"/>
      <c r="G36" s="4"/>
    </row>
    <row r="37" spans="1:7" ht="15.75" x14ac:dyDescent="0.25">
      <c r="A37" s="109" t="s">
        <v>19</v>
      </c>
      <c r="B37" s="109"/>
      <c r="C37" s="109"/>
      <c r="D37" s="109"/>
      <c r="E37" s="109" t="s">
        <v>20</v>
      </c>
      <c r="F37" s="109"/>
      <c r="G37" s="4"/>
    </row>
    <row r="38" spans="1:7" ht="15.75" x14ac:dyDescent="0.25">
      <c r="A38" s="104"/>
      <c r="B38" s="104"/>
      <c r="C38" s="104"/>
      <c r="D38" s="104"/>
      <c r="E38" s="105" t="s">
        <v>21</v>
      </c>
      <c r="F38" s="105"/>
      <c r="G38" s="4"/>
    </row>
  </sheetData>
  <mergeCells count="42">
    <mergeCell ref="E7:G7"/>
    <mergeCell ref="A10:G10"/>
    <mergeCell ref="A1:G1"/>
    <mergeCell ref="A2:B3"/>
    <mergeCell ref="C2:G3"/>
    <mergeCell ref="A9:G9"/>
    <mergeCell ref="C6:D6"/>
    <mergeCell ref="A4:G4"/>
    <mergeCell ref="B5:G5"/>
    <mergeCell ref="A8:G8"/>
    <mergeCell ref="B7:D7"/>
    <mergeCell ref="E6:G6"/>
    <mergeCell ref="A38:D38"/>
    <mergeCell ref="E38:F38"/>
    <mergeCell ref="B27:E27"/>
    <mergeCell ref="F27:G27"/>
    <mergeCell ref="A32:G34"/>
    <mergeCell ref="A36:B36"/>
    <mergeCell ref="C36:D36"/>
    <mergeCell ref="E36:F36"/>
    <mergeCell ref="A37:B37"/>
    <mergeCell ref="C37:D37"/>
    <mergeCell ref="E37:F37"/>
    <mergeCell ref="B18:D18"/>
    <mergeCell ref="E18:G18"/>
    <mergeCell ref="B17:D17"/>
    <mergeCell ref="A19:G19"/>
    <mergeCell ref="E17:G17"/>
    <mergeCell ref="A11:G14"/>
    <mergeCell ref="C15:D15"/>
    <mergeCell ref="C16:D16"/>
    <mergeCell ref="E15:G15"/>
    <mergeCell ref="E16:G16"/>
    <mergeCell ref="A26:B26"/>
    <mergeCell ref="C26:G26"/>
    <mergeCell ref="B25:D25"/>
    <mergeCell ref="E25:G25"/>
    <mergeCell ref="A20:G20"/>
    <mergeCell ref="A21:G21"/>
    <mergeCell ref="A22:G23"/>
    <mergeCell ref="C24:D24"/>
    <mergeCell ref="E24:G24"/>
  </mergeCells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topLeftCell="A9" zoomScaleSheetLayoutView="100" workbookViewId="0">
      <selection activeCell="E11" sqref="E11"/>
    </sheetView>
  </sheetViews>
  <sheetFormatPr defaultRowHeight="15" x14ac:dyDescent="0.25"/>
  <cols>
    <col min="1" max="1" width="6.85546875" customWidth="1"/>
    <col min="2" max="2" width="57.85546875" customWidth="1"/>
    <col min="3" max="3" width="10.28515625" customWidth="1"/>
    <col min="4" max="4" width="24.28515625" customWidth="1"/>
    <col min="5" max="5" width="21.140625" customWidth="1"/>
    <col min="7" max="7" width="11.140625" customWidth="1"/>
    <col min="9" max="9" width="12.42578125" customWidth="1"/>
    <col min="11" max="11" width="11.5703125" customWidth="1"/>
    <col min="12" max="12" width="12.42578125" customWidth="1"/>
    <col min="13" max="13" width="23.5703125" customWidth="1"/>
    <col min="14" max="14" width="9.7109375" customWidth="1"/>
    <col min="15" max="15" width="24.42578125" customWidth="1"/>
  </cols>
  <sheetData>
    <row r="1" spans="1:15" ht="18.75" customHeight="1" x14ac:dyDescent="0.35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8.75" customHeight="1" x14ac:dyDescent="0.35">
      <c r="A2" s="93" t="s">
        <v>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7.45" x14ac:dyDescent="0.3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8" x14ac:dyDescent="0.4">
      <c r="A4" s="116" t="s">
        <v>164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15.6" x14ac:dyDescent="0.35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</row>
    <row r="6" spans="1:15" ht="15" customHeight="1" x14ac:dyDescent="0.25">
      <c r="A6" s="126" t="s">
        <v>0</v>
      </c>
      <c r="B6" s="126" t="s">
        <v>66</v>
      </c>
      <c r="C6" s="126" t="s">
        <v>24</v>
      </c>
      <c r="D6" s="126" t="s">
        <v>78</v>
      </c>
      <c r="E6" s="122" t="s">
        <v>118</v>
      </c>
      <c r="F6" s="125" t="s">
        <v>28</v>
      </c>
      <c r="G6" s="125"/>
      <c r="H6" s="125"/>
      <c r="I6" s="125"/>
      <c r="J6" s="125"/>
      <c r="K6" s="125"/>
      <c r="L6" s="125" t="s">
        <v>57</v>
      </c>
      <c r="M6" s="125" t="s">
        <v>120</v>
      </c>
      <c r="N6" s="125" t="s">
        <v>127</v>
      </c>
      <c r="O6" s="125" t="s">
        <v>121</v>
      </c>
    </row>
    <row r="7" spans="1:15" x14ac:dyDescent="0.25">
      <c r="A7" s="126"/>
      <c r="B7" s="126"/>
      <c r="C7" s="126"/>
      <c r="D7" s="126"/>
      <c r="E7" s="123"/>
      <c r="F7" s="126" t="s">
        <v>31</v>
      </c>
      <c r="G7" s="126"/>
      <c r="H7" s="126" t="s">
        <v>77</v>
      </c>
      <c r="I7" s="126"/>
      <c r="J7" s="126" t="s">
        <v>33</v>
      </c>
      <c r="K7" s="126"/>
      <c r="L7" s="125"/>
      <c r="M7" s="125"/>
      <c r="N7" s="125"/>
      <c r="O7" s="125"/>
    </row>
    <row r="8" spans="1:15" ht="21.75" customHeight="1" x14ac:dyDescent="0.25">
      <c r="A8" s="126"/>
      <c r="B8" s="126"/>
      <c r="C8" s="126"/>
      <c r="D8" s="126"/>
      <c r="E8" s="124"/>
      <c r="F8" s="56" t="s">
        <v>34</v>
      </c>
      <c r="G8" s="56" t="s">
        <v>35</v>
      </c>
      <c r="H8" s="56" t="s">
        <v>34</v>
      </c>
      <c r="I8" s="56" t="s">
        <v>35</v>
      </c>
      <c r="J8" s="56" t="s">
        <v>34</v>
      </c>
      <c r="K8" s="56" t="s">
        <v>35</v>
      </c>
      <c r="L8" s="125"/>
      <c r="M8" s="125"/>
      <c r="N8" s="125"/>
      <c r="O8" s="125"/>
    </row>
    <row r="9" spans="1:15" ht="14.45" x14ac:dyDescent="0.35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 t="s">
        <v>122</v>
      </c>
      <c r="H9" s="56">
        <v>8</v>
      </c>
      <c r="I9" s="56" t="s">
        <v>123</v>
      </c>
      <c r="J9" s="57">
        <v>10</v>
      </c>
      <c r="K9" s="57" t="s">
        <v>124</v>
      </c>
      <c r="L9" s="58" t="s">
        <v>125</v>
      </c>
      <c r="M9" s="58" t="s">
        <v>126</v>
      </c>
      <c r="N9" s="59">
        <v>14</v>
      </c>
      <c r="O9" s="56" t="s">
        <v>128</v>
      </c>
    </row>
    <row r="10" spans="1:15" ht="26.45" x14ac:dyDescent="0.35">
      <c r="A10" s="56" t="s">
        <v>117</v>
      </c>
      <c r="B10" s="66" t="s">
        <v>160</v>
      </c>
      <c r="C10" s="60"/>
      <c r="D10" s="60"/>
      <c r="E10" s="60"/>
      <c r="F10" s="60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4.95" x14ac:dyDescent="0.35">
      <c r="A11" s="56">
        <v>1</v>
      </c>
      <c r="B11" s="67" t="s">
        <v>171</v>
      </c>
      <c r="C11" s="60"/>
      <c r="D11" s="60"/>
      <c r="E11" s="60">
        <f>'Schedule B - Supply'!H13</f>
        <v>45150</v>
      </c>
      <c r="F11" s="60"/>
      <c r="G11" s="19">
        <f t="shared" ref="G11:G21" si="0">D11*F11</f>
        <v>0</v>
      </c>
      <c r="H11" s="19"/>
      <c r="I11" s="19">
        <f t="shared" ref="I11:I21" si="1">D11*H11</f>
        <v>0</v>
      </c>
      <c r="J11" s="19"/>
      <c r="K11" s="19">
        <f t="shared" ref="K11:K21" si="2">D11*J11</f>
        <v>0</v>
      </c>
      <c r="L11" s="19">
        <f t="shared" ref="L11:L21" si="3">G11+I11+K11</f>
        <v>0</v>
      </c>
      <c r="M11" s="19">
        <f t="shared" ref="M11:M21" si="4">D11+L11</f>
        <v>0</v>
      </c>
      <c r="N11" s="19">
        <v>96</v>
      </c>
      <c r="O11" s="19">
        <f>M11*E11*N11</f>
        <v>0</v>
      </c>
    </row>
    <row r="12" spans="1:15" ht="24.95" x14ac:dyDescent="0.35">
      <c r="A12" s="56">
        <v>2</v>
      </c>
      <c r="B12" s="67" t="s">
        <v>172</v>
      </c>
      <c r="C12" s="60"/>
      <c r="D12" s="60"/>
      <c r="E12" s="60">
        <f>'Schedule B - Supply'!H14</f>
        <v>67727</v>
      </c>
      <c r="F12" s="60"/>
      <c r="G12" s="19">
        <f t="shared" ref="G12" si="5">D12*F12</f>
        <v>0</v>
      </c>
      <c r="H12" s="19"/>
      <c r="I12" s="19">
        <f t="shared" ref="I12" si="6">D12*H12</f>
        <v>0</v>
      </c>
      <c r="J12" s="19"/>
      <c r="K12" s="19">
        <f t="shared" ref="K12" si="7">D12*J12</f>
        <v>0</v>
      </c>
      <c r="L12" s="19">
        <f t="shared" ref="L12" si="8">G12+I12+K12</f>
        <v>0</v>
      </c>
      <c r="M12" s="19">
        <f t="shared" ref="M12" si="9">D12+L12</f>
        <v>0</v>
      </c>
      <c r="N12" s="19">
        <v>96</v>
      </c>
      <c r="O12" s="19">
        <f>M12*E12*N12</f>
        <v>0</v>
      </c>
    </row>
    <row r="13" spans="1:15" ht="24.95" x14ac:dyDescent="0.35">
      <c r="A13" s="56">
        <v>3</v>
      </c>
      <c r="B13" s="67" t="s">
        <v>154</v>
      </c>
      <c r="C13" s="60"/>
      <c r="D13" s="60"/>
      <c r="E13" s="60">
        <f>'Schedule B - Supply'!H15</f>
        <v>6156</v>
      </c>
      <c r="F13" s="60"/>
      <c r="G13" s="19">
        <f t="shared" si="0"/>
        <v>0</v>
      </c>
      <c r="H13" s="19"/>
      <c r="I13" s="19">
        <f t="shared" si="1"/>
        <v>0</v>
      </c>
      <c r="J13" s="19"/>
      <c r="K13" s="19">
        <f t="shared" si="2"/>
        <v>0</v>
      </c>
      <c r="L13" s="19">
        <f t="shared" si="3"/>
        <v>0</v>
      </c>
      <c r="M13" s="19">
        <f t="shared" si="4"/>
        <v>0</v>
      </c>
      <c r="N13" s="19">
        <v>96</v>
      </c>
      <c r="O13" s="19">
        <f t="shared" ref="O13:O22" si="10">M13*E13*N13</f>
        <v>0</v>
      </c>
    </row>
    <row r="14" spans="1:15" ht="24.95" x14ac:dyDescent="0.35">
      <c r="A14" s="56">
        <v>4</v>
      </c>
      <c r="B14" s="67" t="s">
        <v>173</v>
      </c>
      <c r="C14" s="60"/>
      <c r="D14" s="60"/>
      <c r="E14" s="60">
        <f>'Schedule B - Supply'!H16</f>
        <v>580</v>
      </c>
      <c r="F14" s="60"/>
      <c r="G14" s="19">
        <f t="shared" si="0"/>
        <v>0</v>
      </c>
      <c r="H14" s="19"/>
      <c r="I14" s="19">
        <f t="shared" si="1"/>
        <v>0</v>
      </c>
      <c r="J14" s="19"/>
      <c r="K14" s="19">
        <f t="shared" si="2"/>
        <v>0</v>
      </c>
      <c r="L14" s="19">
        <f t="shared" si="3"/>
        <v>0</v>
      </c>
      <c r="M14" s="19">
        <f t="shared" si="4"/>
        <v>0</v>
      </c>
      <c r="N14" s="19">
        <v>96</v>
      </c>
      <c r="O14" s="19">
        <f t="shared" si="10"/>
        <v>0</v>
      </c>
    </row>
    <row r="15" spans="1:15" ht="24.95" x14ac:dyDescent="0.35">
      <c r="A15" s="56">
        <v>5</v>
      </c>
      <c r="B15" s="68" t="s">
        <v>161</v>
      </c>
      <c r="C15" s="60"/>
      <c r="D15" s="60"/>
      <c r="E15" s="60">
        <f>'Schedule B - Supply'!H17</f>
        <v>283</v>
      </c>
      <c r="F15" s="60"/>
      <c r="G15" s="19">
        <f t="shared" si="0"/>
        <v>0</v>
      </c>
      <c r="H15" s="19"/>
      <c r="I15" s="19">
        <f t="shared" si="1"/>
        <v>0</v>
      </c>
      <c r="J15" s="19"/>
      <c r="K15" s="19">
        <f t="shared" si="2"/>
        <v>0</v>
      </c>
      <c r="L15" s="19">
        <f t="shared" si="3"/>
        <v>0</v>
      </c>
      <c r="M15" s="19">
        <f t="shared" si="4"/>
        <v>0</v>
      </c>
      <c r="N15" s="19">
        <v>96</v>
      </c>
      <c r="O15" s="19">
        <f t="shared" si="10"/>
        <v>0</v>
      </c>
    </row>
    <row r="16" spans="1:15" ht="24.95" x14ac:dyDescent="0.35">
      <c r="A16" s="56">
        <v>6</v>
      </c>
      <c r="B16" s="67" t="s">
        <v>155</v>
      </c>
      <c r="C16" s="60"/>
      <c r="D16" s="60"/>
      <c r="E16" s="60">
        <f>'Schedule B - Supply'!H18</f>
        <v>121</v>
      </c>
      <c r="F16" s="60"/>
      <c r="G16" s="19">
        <f t="shared" si="0"/>
        <v>0</v>
      </c>
      <c r="H16" s="19"/>
      <c r="I16" s="19">
        <f t="shared" si="1"/>
        <v>0</v>
      </c>
      <c r="J16" s="19"/>
      <c r="K16" s="19">
        <f t="shared" si="2"/>
        <v>0</v>
      </c>
      <c r="L16" s="19">
        <f t="shared" si="3"/>
        <v>0</v>
      </c>
      <c r="M16" s="19">
        <f t="shared" si="4"/>
        <v>0</v>
      </c>
      <c r="N16" s="19">
        <v>96</v>
      </c>
      <c r="O16" s="19">
        <f t="shared" si="10"/>
        <v>0</v>
      </c>
    </row>
    <row r="17" spans="1:19" ht="24.95" x14ac:dyDescent="0.35">
      <c r="A17" s="56">
        <v>7</v>
      </c>
      <c r="B17" s="68" t="s">
        <v>174</v>
      </c>
      <c r="C17" s="60"/>
      <c r="D17" s="60"/>
      <c r="E17" s="60">
        <f>'Schedule B - Supply'!H19</f>
        <v>1115</v>
      </c>
      <c r="F17" s="60"/>
      <c r="G17" s="19">
        <f t="shared" si="0"/>
        <v>0</v>
      </c>
      <c r="H17" s="19"/>
      <c r="I17" s="19">
        <f t="shared" si="1"/>
        <v>0</v>
      </c>
      <c r="J17" s="19"/>
      <c r="K17" s="19">
        <f t="shared" si="2"/>
        <v>0</v>
      </c>
      <c r="L17" s="19">
        <f t="shared" si="3"/>
        <v>0</v>
      </c>
      <c r="M17" s="19">
        <f t="shared" si="4"/>
        <v>0</v>
      </c>
      <c r="N17" s="19">
        <v>96</v>
      </c>
      <c r="O17" s="19">
        <f t="shared" si="10"/>
        <v>0</v>
      </c>
    </row>
    <row r="18" spans="1:19" ht="24.95" x14ac:dyDescent="0.35">
      <c r="A18" s="56">
        <v>8</v>
      </c>
      <c r="B18" s="67" t="s">
        <v>156</v>
      </c>
      <c r="C18" s="60"/>
      <c r="D18" s="60"/>
      <c r="E18" s="60">
        <f>'Schedule B - Supply'!H20</f>
        <v>10</v>
      </c>
      <c r="F18" s="60"/>
      <c r="G18" s="19">
        <f t="shared" si="0"/>
        <v>0</v>
      </c>
      <c r="H18" s="19"/>
      <c r="I18" s="19">
        <f t="shared" si="1"/>
        <v>0</v>
      </c>
      <c r="J18" s="19"/>
      <c r="K18" s="19">
        <f t="shared" si="2"/>
        <v>0</v>
      </c>
      <c r="L18" s="19">
        <f t="shared" si="3"/>
        <v>0</v>
      </c>
      <c r="M18" s="19">
        <f t="shared" si="4"/>
        <v>0</v>
      </c>
      <c r="N18" s="19">
        <v>96</v>
      </c>
      <c r="O18" s="19">
        <f t="shared" si="10"/>
        <v>0</v>
      </c>
    </row>
    <row r="19" spans="1:19" ht="24.95" x14ac:dyDescent="0.35">
      <c r="A19" s="56">
        <v>9</v>
      </c>
      <c r="B19" s="67" t="s">
        <v>157</v>
      </c>
      <c r="C19" s="60"/>
      <c r="D19" s="60"/>
      <c r="E19" s="60">
        <f>'Schedule B - Supply'!H21</f>
        <v>37</v>
      </c>
      <c r="F19" s="60"/>
      <c r="G19" s="19">
        <f t="shared" si="0"/>
        <v>0</v>
      </c>
      <c r="H19" s="19"/>
      <c r="I19" s="19">
        <f t="shared" si="1"/>
        <v>0</v>
      </c>
      <c r="J19" s="19"/>
      <c r="K19" s="19">
        <f t="shared" si="2"/>
        <v>0</v>
      </c>
      <c r="L19" s="19">
        <f t="shared" si="3"/>
        <v>0</v>
      </c>
      <c r="M19" s="19">
        <f t="shared" si="4"/>
        <v>0</v>
      </c>
      <c r="N19" s="19">
        <v>96</v>
      </c>
      <c r="O19" s="19">
        <f t="shared" si="10"/>
        <v>0</v>
      </c>
    </row>
    <row r="20" spans="1:19" ht="24.95" x14ac:dyDescent="0.35">
      <c r="A20" s="56">
        <v>10</v>
      </c>
      <c r="B20" s="67" t="s">
        <v>158</v>
      </c>
      <c r="C20" s="60"/>
      <c r="D20" s="60"/>
      <c r="E20" s="60">
        <f>'Schedule B - Supply'!H22</f>
        <v>4</v>
      </c>
      <c r="F20" s="60"/>
      <c r="G20" s="19">
        <f t="shared" si="0"/>
        <v>0</v>
      </c>
      <c r="H20" s="19"/>
      <c r="I20" s="19">
        <f t="shared" si="1"/>
        <v>0</v>
      </c>
      <c r="J20" s="19"/>
      <c r="K20" s="19">
        <f t="shared" si="2"/>
        <v>0</v>
      </c>
      <c r="L20" s="19">
        <f t="shared" si="3"/>
        <v>0</v>
      </c>
      <c r="M20" s="19">
        <f t="shared" si="4"/>
        <v>0</v>
      </c>
      <c r="N20" s="19">
        <v>96</v>
      </c>
      <c r="O20" s="19">
        <f t="shared" si="10"/>
        <v>0</v>
      </c>
    </row>
    <row r="21" spans="1:19" ht="24.95" x14ac:dyDescent="0.35">
      <c r="A21" s="56">
        <v>11</v>
      </c>
      <c r="B21" s="67" t="s">
        <v>159</v>
      </c>
      <c r="C21" s="60"/>
      <c r="D21" s="60"/>
      <c r="E21" s="60">
        <f>'Schedule B - Supply'!H23</f>
        <v>14</v>
      </c>
      <c r="F21" s="60"/>
      <c r="G21" s="19">
        <f t="shared" si="0"/>
        <v>0</v>
      </c>
      <c r="H21" s="19"/>
      <c r="I21" s="19">
        <f t="shared" si="1"/>
        <v>0</v>
      </c>
      <c r="J21" s="19"/>
      <c r="K21" s="19">
        <f t="shared" si="2"/>
        <v>0</v>
      </c>
      <c r="L21" s="19">
        <f t="shared" si="3"/>
        <v>0</v>
      </c>
      <c r="M21" s="19">
        <f t="shared" si="4"/>
        <v>0</v>
      </c>
      <c r="N21" s="19">
        <v>96</v>
      </c>
      <c r="O21" s="19">
        <f t="shared" si="10"/>
        <v>0</v>
      </c>
    </row>
    <row r="22" spans="1:19" ht="14.45" x14ac:dyDescent="0.35">
      <c r="A22" s="56">
        <v>12</v>
      </c>
      <c r="B22" s="70" t="s">
        <v>129</v>
      </c>
      <c r="C22" s="56"/>
      <c r="D22" s="56"/>
      <c r="E22" s="56">
        <f>SUM(E11:E21)</f>
        <v>121197</v>
      </c>
      <c r="F22" s="56"/>
      <c r="G22" s="61">
        <f t="shared" ref="G22:M22" si="11">SUM(G11:G21)</f>
        <v>0</v>
      </c>
      <c r="H22" s="61"/>
      <c r="I22" s="61">
        <f t="shared" si="11"/>
        <v>0</v>
      </c>
      <c r="J22" s="61"/>
      <c r="K22" s="61">
        <f t="shared" si="11"/>
        <v>0</v>
      </c>
      <c r="L22" s="61">
        <f t="shared" si="11"/>
        <v>0</v>
      </c>
      <c r="M22" s="61">
        <f t="shared" si="11"/>
        <v>0</v>
      </c>
      <c r="N22" s="38">
        <v>96</v>
      </c>
      <c r="O22" s="38">
        <f t="shared" si="10"/>
        <v>0</v>
      </c>
    </row>
    <row r="23" spans="1:19" ht="14.45" x14ac:dyDescent="0.35">
      <c r="A23" s="56"/>
      <c r="B23" s="62"/>
      <c r="C23" s="60"/>
      <c r="D23" s="60"/>
      <c r="E23" s="60"/>
      <c r="F23" s="60"/>
      <c r="G23" s="19"/>
      <c r="H23" s="19"/>
      <c r="I23" s="19"/>
      <c r="J23" s="19"/>
      <c r="K23" s="19"/>
      <c r="L23" s="19"/>
      <c r="M23" s="19"/>
      <c r="N23" s="19"/>
      <c r="O23" s="19"/>
    </row>
    <row r="24" spans="1:19" ht="14.45" x14ac:dyDescent="0.35">
      <c r="A24" s="56" t="s">
        <v>119</v>
      </c>
      <c r="B24" s="65" t="s">
        <v>130</v>
      </c>
      <c r="C24" s="60"/>
      <c r="D24" s="60"/>
      <c r="E24" s="60"/>
      <c r="F24" s="60"/>
      <c r="G24" s="19"/>
      <c r="H24" s="19"/>
      <c r="I24" s="19"/>
      <c r="J24" s="19"/>
      <c r="K24" s="19"/>
      <c r="L24" s="19"/>
      <c r="M24" s="19"/>
      <c r="N24" s="19"/>
      <c r="O24" s="19"/>
    </row>
    <row r="25" spans="1:19" ht="37.5" x14ac:dyDescent="0.35">
      <c r="A25" s="56">
        <v>1</v>
      </c>
      <c r="B25" s="67" t="s">
        <v>167</v>
      </c>
      <c r="C25" s="60"/>
      <c r="D25" s="60"/>
      <c r="E25" s="60">
        <f>E22</f>
        <v>121197</v>
      </c>
      <c r="F25" s="60"/>
      <c r="G25" s="19">
        <f>D25*F25</f>
        <v>0</v>
      </c>
      <c r="H25" s="19"/>
      <c r="I25" s="19">
        <f>D25*H25</f>
        <v>0</v>
      </c>
      <c r="J25" s="19"/>
      <c r="K25" s="19">
        <f>D25*J25</f>
        <v>0</v>
      </c>
      <c r="L25" s="19">
        <f>G25+I25+K25</f>
        <v>0</v>
      </c>
      <c r="M25" s="19">
        <f>D25+L25</f>
        <v>0</v>
      </c>
      <c r="N25" s="19">
        <v>96</v>
      </c>
      <c r="O25" s="19">
        <f>M25*E25*N25</f>
        <v>0</v>
      </c>
    </row>
    <row r="26" spans="1:19" ht="242.45" customHeight="1" x14ac:dyDescent="0.35">
      <c r="A26" s="56">
        <v>2</v>
      </c>
      <c r="B26" s="68" t="s">
        <v>175</v>
      </c>
      <c r="C26" s="60"/>
      <c r="D26" s="60"/>
      <c r="E26" s="60">
        <f>E25</f>
        <v>121197</v>
      </c>
      <c r="F26" s="60"/>
      <c r="G26" s="29">
        <f>D26*F26</f>
        <v>0</v>
      </c>
      <c r="H26" s="29"/>
      <c r="I26" s="29">
        <f>D26*H26</f>
        <v>0</v>
      </c>
      <c r="J26" s="29"/>
      <c r="K26" s="29">
        <f>D26*J26</f>
        <v>0</v>
      </c>
      <c r="L26" s="29">
        <f>G26+I26+K26</f>
        <v>0</v>
      </c>
      <c r="M26" s="29">
        <f>D26+L26</f>
        <v>0</v>
      </c>
      <c r="N26" s="29">
        <v>96</v>
      </c>
      <c r="O26" s="19">
        <f t="shared" ref="O26:O27" si="12">M26*E26*N26</f>
        <v>0</v>
      </c>
    </row>
    <row r="27" spans="1:19" x14ac:dyDescent="0.25">
      <c r="A27" s="63">
        <v>3</v>
      </c>
      <c r="B27" s="64" t="s">
        <v>129</v>
      </c>
      <c r="C27" s="64"/>
      <c r="D27" s="64">
        <f>D25+D26</f>
        <v>0</v>
      </c>
      <c r="E27" s="65">
        <f>E26</f>
        <v>121197</v>
      </c>
      <c r="F27" s="38"/>
      <c r="G27" s="38">
        <f>G25+G26</f>
        <v>0</v>
      </c>
      <c r="H27" s="38"/>
      <c r="I27" s="38">
        <f t="shared" ref="I27:M27" si="13">I25+I26</f>
        <v>0</v>
      </c>
      <c r="J27" s="38"/>
      <c r="K27" s="38">
        <f t="shared" si="13"/>
        <v>0</v>
      </c>
      <c r="L27" s="38">
        <f t="shared" si="13"/>
        <v>0</v>
      </c>
      <c r="M27" s="38">
        <f t="shared" si="13"/>
        <v>0</v>
      </c>
      <c r="N27" s="38">
        <v>96</v>
      </c>
      <c r="O27" s="38">
        <f t="shared" si="12"/>
        <v>0</v>
      </c>
    </row>
    <row r="30" spans="1:19" ht="23.25" x14ac:dyDescent="0.35">
      <c r="A30" s="118" t="s">
        <v>16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2" spans="1:19" ht="15" customHeight="1" x14ac:dyDescent="0.25">
      <c r="A32" s="127" t="s">
        <v>131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46"/>
      <c r="Q32" s="46"/>
      <c r="R32" s="46"/>
      <c r="S32" s="47"/>
    </row>
    <row r="33" spans="1:15" ht="5.25" customHeight="1" x14ac:dyDescent="0.2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1:15" ht="0.75" customHeight="1" x14ac:dyDescent="0.2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</sheetData>
  <mergeCells count="20">
    <mergeCell ref="M6:M8"/>
    <mergeCell ref="F7:G7"/>
    <mergeCell ref="H7:I7"/>
    <mergeCell ref="A32:O34"/>
    <mergeCell ref="A1:O1"/>
    <mergeCell ref="A2:O2"/>
    <mergeCell ref="A4:O4"/>
    <mergeCell ref="A3:O3"/>
    <mergeCell ref="A30:O30"/>
    <mergeCell ref="A5:O5"/>
    <mergeCell ref="E6:E8"/>
    <mergeCell ref="O6:O8"/>
    <mergeCell ref="N6:N8"/>
    <mergeCell ref="J7:K7"/>
    <mergeCell ref="A6:A8"/>
    <mergeCell ref="B6:B8"/>
    <mergeCell ref="C6:C8"/>
    <mergeCell ref="D6:D8"/>
    <mergeCell ref="F6:K6"/>
    <mergeCell ref="L6:L8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view="pageBreakPreview" topLeftCell="B22" zoomScale="110" zoomScaleSheetLayoutView="110" workbookViewId="0">
      <selection activeCell="F37" sqref="F37:H37"/>
    </sheetView>
  </sheetViews>
  <sheetFormatPr defaultColWidth="9.140625" defaultRowHeight="12.75" x14ac:dyDescent="0.2"/>
  <cols>
    <col min="1" max="1" width="1.42578125" style="18" customWidth="1"/>
    <col min="2" max="2" width="7.5703125" style="33" customWidth="1"/>
    <col min="3" max="3" width="58" style="18" customWidth="1"/>
    <col min="4" max="4" width="8.42578125" style="34" customWidth="1"/>
    <col min="5" max="5" width="10.85546875" style="34" customWidth="1"/>
    <col min="6" max="8" width="13" style="18" customWidth="1"/>
    <col min="9" max="9" width="14.140625" style="18" customWidth="1"/>
    <col min="10" max="10" width="12.5703125" style="18" customWidth="1"/>
    <col min="11" max="11" width="17.85546875" style="18" customWidth="1"/>
    <col min="12" max="12" width="6.42578125" style="18" customWidth="1"/>
    <col min="13" max="13" width="11.28515625" style="18" customWidth="1"/>
    <col min="14" max="14" width="4.85546875" style="18" customWidth="1"/>
    <col min="15" max="15" width="11.5703125" style="18" customWidth="1"/>
    <col min="16" max="16" width="5.140625" style="18" customWidth="1"/>
    <col min="17" max="17" width="10.140625" style="18" customWidth="1"/>
    <col min="18" max="18" width="18.85546875" style="18" customWidth="1"/>
    <col min="19" max="19" width="13.7109375" style="18" customWidth="1"/>
    <col min="20" max="20" width="16" style="18" customWidth="1"/>
    <col min="21" max="21" width="19.140625" style="18" customWidth="1"/>
    <col min="22" max="22" width="12.7109375" style="18" customWidth="1"/>
    <col min="23" max="16384" width="9.140625" style="18"/>
  </cols>
  <sheetData>
    <row r="2" spans="2:22" ht="12.95" x14ac:dyDescent="0.25">
      <c r="B2" s="154" t="s">
        <v>56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2:22" ht="26.25" customHeight="1" x14ac:dyDescent="0.25">
      <c r="B3" s="8" t="s">
        <v>7</v>
      </c>
      <c r="C3" s="8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/>
    </row>
    <row r="4" spans="2:22" ht="15.75" customHeight="1" x14ac:dyDescent="0.25"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</row>
    <row r="5" spans="2:22" ht="12.95" x14ac:dyDescent="0.2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2:22" ht="12.95" x14ac:dyDescent="0.25">
      <c r="B6" s="154" t="s">
        <v>79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2:22" ht="12.95" x14ac:dyDescent="0.25"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</row>
    <row r="8" spans="2:22" x14ac:dyDescent="0.2">
      <c r="B8" s="129" t="s">
        <v>22</v>
      </c>
      <c r="C8" s="129" t="s">
        <v>23</v>
      </c>
      <c r="D8" s="129" t="s">
        <v>24</v>
      </c>
      <c r="E8" s="129" t="s">
        <v>1</v>
      </c>
      <c r="F8" s="129" t="s">
        <v>85</v>
      </c>
      <c r="G8" s="129" t="s">
        <v>86</v>
      </c>
      <c r="H8" s="129" t="s">
        <v>87</v>
      </c>
      <c r="I8" s="129" t="s">
        <v>25</v>
      </c>
      <c r="J8" s="129" t="s">
        <v>26</v>
      </c>
      <c r="K8" s="129" t="s">
        <v>27</v>
      </c>
      <c r="L8" s="129" t="s">
        <v>28</v>
      </c>
      <c r="M8" s="129"/>
      <c r="N8" s="129"/>
      <c r="O8" s="129"/>
      <c r="P8" s="129"/>
      <c r="Q8" s="129"/>
      <c r="R8" s="129" t="s">
        <v>29</v>
      </c>
      <c r="S8" s="129" t="s">
        <v>30</v>
      </c>
      <c r="T8" s="129" t="s">
        <v>89</v>
      </c>
      <c r="U8" s="129" t="s">
        <v>90</v>
      </c>
      <c r="V8" s="129" t="s">
        <v>71</v>
      </c>
    </row>
    <row r="9" spans="2:22" x14ac:dyDescent="0.2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 t="s">
        <v>31</v>
      </c>
      <c r="M9" s="129"/>
      <c r="N9" s="129" t="s">
        <v>32</v>
      </c>
      <c r="O9" s="129"/>
      <c r="P9" s="129" t="s">
        <v>33</v>
      </c>
      <c r="Q9" s="129"/>
      <c r="R9" s="129"/>
      <c r="S9" s="129"/>
      <c r="T9" s="129"/>
      <c r="U9" s="129"/>
      <c r="V9" s="129"/>
    </row>
    <row r="10" spans="2:22" ht="91.5" customHeight="1" x14ac:dyDescent="0.2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6" t="s">
        <v>34</v>
      </c>
      <c r="M10" s="16" t="s">
        <v>35</v>
      </c>
      <c r="N10" s="16" t="s">
        <v>34</v>
      </c>
      <c r="O10" s="16" t="s">
        <v>35</v>
      </c>
      <c r="P10" s="16" t="s">
        <v>34</v>
      </c>
      <c r="Q10" s="16" t="s">
        <v>35</v>
      </c>
      <c r="R10" s="129"/>
      <c r="S10" s="129"/>
      <c r="T10" s="129"/>
      <c r="U10" s="129"/>
      <c r="V10" s="129"/>
    </row>
    <row r="11" spans="2:22" ht="12.95" x14ac:dyDescent="0.25">
      <c r="B11" s="16">
        <v>1</v>
      </c>
      <c r="C11" s="15">
        <v>2</v>
      </c>
      <c r="D11" s="15">
        <v>3</v>
      </c>
      <c r="E11" s="15">
        <v>4</v>
      </c>
      <c r="F11" s="15" t="s">
        <v>68</v>
      </c>
      <c r="G11" s="15" t="s">
        <v>69</v>
      </c>
      <c r="H11" s="15" t="s">
        <v>88</v>
      </c>
      <c r="I11" s="15">
        <v>6</v>
      </c>
      <c r="J11" s="15">
        <v>7</v>
      </c>
      <c r="K11" s="15" t="s">
        <v>36</v>
      </c>
      <c r="L11" s="16">
        <v>9</v>
      </c>
      <c r="M11" s="16" t="s">
        <v>37</v>
      </c>
      <c r="N11" s="16">
        <v>11</v>
      </c>
      <c r="O11" s="16" t="s">
        <v>38</v>
      </c>
      <c r="P11" s="16">
        <v>13</v>
      </c>
      <c r="Q11" s="16" t="s">
        <v>39</v>
      </c>
      <c r="R11" s="15" t="s">
        <v>40</v>
      </c>
      <c r="S11" s="15" t="s">
        <v>41</v>
      </c>
      <c r="T11" s="15" t="s">
        <v>70</v>
      </c>
      <c r="U11" s="15" t="s">
        <v>72</v>
      </c>
      <c r="V11" s="15" t="s">
        <v>73</v>
      </c>
    </row>
    <row r="12" spans="2:22" ht="12.95" x14ac:dyDescent="0.25">
      <c r="B12" s="16" t="s">
        <v>42</v>
      </c>
      <c r="C12" s="15" t="s">
        <v>137</v>
      </c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5"/>
      <c r="S12" s="15"/>
      <c r="T12" s="15"/>
      <c r="U12" s="19"/>
      <c r="V12" s="19"/>
    </row>
    <row r="13" spans="2:22" ht="28.5" customHeight="1" x14ac:dyDescent="0.25">
      <c r="B13" s="16">
        <v>1</v>
      </c>
      <c r="C13" s="67" t="s">
        <v>140</v>
      </c>
      <c r="D13" s="31"/>
      <c r="E13" s="32" t="s">
        <v>4</v>
      </c>
      <c r="F13" s="79">
        <v>33596</v>
      </c>
      <c r="G13" s="79">
        <v>11554</v>
      </c>
      <c r="H13" s="79">
        <f t="shared" ref="H13:H20" si="0">F13+G13</f>
        <v>45150</v>
      </c>
      <c r="I13" s="15"/>
      <c r="J13" s="15"/>
      <c r="K13" s="15">
        <f>I13+J13</f>
        <v>0</v>
      </c>
      <c r="L13" s="16"/>
      <c r="M13" s="16">
        <f>K13*L13</f>
        <v>0</v>
      </c>
      <c r="N13" s="16"/>
      <c r="O13" s="16">
        <f>K13*N13</f>
        <v>0</v>
      </c>
      <c r="P13" s="16"/>
      <c r="Q13" s="16">
        <f>K13*P13</f>
        <v>0</v>
      </c>
      <c r="R13" s="15">
        <f>M13+O13+Q13</f>
        <v>0</v>
      </c>
      <c r="S13" s="15">
        <f>K13+R13</f>
        <v>0</v>
      </c>
      <c r="T13" s="15">
        <f>S13*F13</f>
        <v>0</v>
      </c>
      <c r="U13" s="15">
        <f>S13*G13</f>
        <v>0</v>
      </c>
      <c r="V13" s="15">
        <f>T13+U13</f>
        <v>0</v>
      </c>
    </row>
    <row r="14" spans="2:22" ht="24.95" x14ac:dyDescent="0.25">
      <c r="B14" s="50">
        <v>2</v>
      </c>
      <c r="C14" s="67" t="s">
        <v>141</v>
      </c>
      <c r="D14" s="31"/>
      <c r="E14" s="32" t="s">
        <v>4</v>
      </c>
      <c r="F14" s="79">
        <v>50395</v>
      </c>
      <c r="G14" s="79">
        <v>17332</v>
      </c>
      <c r="H14" s="79">
        <f t="shared" si="0"/>
        <v>67727</v>
      </c>
      <c r="I14" s="51"/>
      <c r="J14" s="51"/>
      <c r="K14" s="51">
        <f>I14+J14</f>
        <v>0</v>
      </c>
      <c r="L14" s="50"/>
      <c r="M14" s="50">
        <f>K14*L14</f>
        <v>0</v>
      </c>
      <c r="N14" s="50"/>
      <c r="O14" s="50">
        <f>K14*N14</f>
        <v>0</v>
      </c>
      <c r="P14" s="50"/>
      <c r="Q14" s="50">
        <f>K14*P14</f>
        <v>0</v>
      </c>
      <c r="R14" s="51">
        <f>M14+O14+Q14</f>
        <v>0</v>
      </c>
      <c r="S14" s="51">
        <f>K14+R14</f>
        <v>0</v>
      </c>
      <c r="T14" s="51">
        <f>S14*F14</f>
        <v>0</v>
      </c>
      <c r="U14" s="51">
        <f>S14*G14</f>
        <v>0</v>
      </c>
      <c r="V14" s="51">
        <f>T14+U14</f>
        <v>0</v>
      </c>
    </row>
    <row r="15" spans="2:22" ht="24.95" x14ac:dyDescent="0.25">
      <c r="B15" s="50">
        <v>3</v>
      </c>
      <c r="C15" s="69" t="s">
        <v>142</v>
      </c>
      <c r="D15" s="31"/>
      <c r="E15" s="32" t="s">
        <v>4</v>
      </c>
      <c r="F15" s="79">
        <v>5050</v>
      </c>
      <c r="G15" s="79">
        <f>6156-F15</f>
        <v>1106</v>
      </c>
      <c r="H15" s="79">
        <f t="shared" si="0"/>
        <v>6156</v>
      </c>
      <c r="I15" s="15"/>
      <c r="J15" s="15"/>
      <c r="K15" s="15">
        <f t="shared" ref="K15:K48" si="1">I15+J15</f>
        <v>0</v>
      </c>
      <c r="L15" s="16"/>
      <c r="M15" s="16">
        <f t="shared" ref="M15:M48" si="2">K15*L15</f>
        <v>0</v>
      </c>
      <c r="N15" s="16"/>
      <c r="O15" s="16">
        <f t="shared" ref="O15:O48" si="3">K15*N15</f>
        <v>0</v>
      </c>
      <c r="P15" s="16"/>
      <c r="Q15" s="16">
        <f t="shared" ref="Q15:Q48" si="4">K15*P15</f>
        <v>0</v>
      </c>
      <c r="R15" s="15">
        <f t="shared" ref="R15:R48" si="5">M15+O15+Q15</f>
        <v>0</v>
      </c>
      <c r="S15" s="15">
        <f t="shared" ref="S15:S48" si="6">K15+R15</f>
        <v>0</v>
      </c>
      <c r="T15" s="15">
        <f t="shared" ref="T15:T48" si="7">S15*F15</f>
        <v>0</v>
      </c>
      <c r="U15" s="15">
        <f t="shared" ref="U15:U48" si="8">S15*G15</f>
        <v>0</v>
      </c>
      <c r="V15" s="15">
        <f t="shared" ref="V15:V48" si="9">T15+U15</f>
        <v>0</v>
      </c>
    </row>
    <row r="16" spans="2:22" ht="27" customHeight="1" x14ac:dyDescent="0.25">
      <c r="B16" s="50">
        <v>4</v>
      </c>
      <c r="C16" s="69" t="s">
        <v>143</v>
      </c>
      <c r="D16" s="31"/>
      <c r="E16" s="32" t="s">
        <v>4</v>
      </c>
      <c r="F16" s="79">
        <v>431</v>
      </c>
      <c r="G16" s="79">
        <f>580-F16</f>
        <v>149</v>
      </c>
      <c r="H16" s="79">
        <f t="shared" si="0"/>
        <v>580</v>
      </c>
      <c r="I16" s="15"/>
      <c r="J16" s="15"/>
      <c r="K16" s="15">
        <f t="shared" si="1"/>
        <v>0</v>
      </c>
      <c r="L16" s="16"/>
      <c r="M16" s="16">
        <f t="shared" si="2"/>
        <v>0</v>
      </c>
      <c r="N16" s="16"/>
      <c r="O16" s="16">
        <f t="shared" si="3"/>
        <v>0</v>
      </c>
      <c r="P16" s="16"/>
      <c r="Q16" s="16">
        <f t="shared" si="4"/>
        <v>0</v>
      </c>
      <c r="R16" s="15">
        <f t="shared" si="5"/>
        <v>0</v>
      </c>
      <c r="S16" s="15">
        <f t="shared" si="6"/>
        <v>0</v>
      </c>
      <c r="T16" s="15">
        <f t="shared" si="7"/>
        <v>0</v>
      </c>
      <c r="U16" s="15">
        <f t="shared" si="8"/>
        <v>0</v>
      </c>
      <c r="V16" s="15">
        <f t="shared" si="9"/>
        <v>0</v>
      </c>
    </row>
    <row r="17" spans="2:22" ht="24.75" customHeight="1" x14ac:dyDescent="0.25">
      <c r="B17" s="50">
        <v>5</v>
      </c>
      <c r="C17" s="68" t="s">
        <v>144</v>
      </c>
      <c r="D17" s="31"/>
      <c r="E17" s="32" t="s">
        <v>4</v>
      </c>
      <c r="F17" s="79">
        <v>283</v>
      </c>
      <c r="G17" s="79">
        <v>0</v>
      </c>
      <c r="H17" s="79">
        <f t="shared" si="0"/>
        <v>283</v>
      </c>
      <c r="I17" s="15"/>
      <c r="J17" s="15"/>
      <c r="K17" s="15">
        <f t="shared" ref="K17" si="10">I17+J17</f>
        <v>0</v>
      </c>
      <c r="L17" s="16"/>
      <c r="M17" s="16">
        <f t="shared" ref="M17" si="11">K17*L17</f>
        <v>0</v>
      </c>
      <c r="N17" s="16"/>
      <c r="O17" s="16">
        <f t="shared" ref="O17" si="12">K17*N17</f>
        <v>0</v>
      </c>
      <c r="P17" s="16"/>
      <c r="Q17" s="16">
        <f t="shared" ref="Q17" si="13">K17*P17</f>
        <v>0</v>
      </c>
      <c r="R17" s="15">
        <f t="shared" ref="R17" si="14">M17+O17+Q17</f>
        <v>0</v>
      </c>
      <c r="S17" s="15">
        <f t="shared" ref="S17" si="15">K17+R17</f>
        <v>0</v>
      </c>
      <c r="T17" s="15">
        <f t="shared" ref="T17" si="16">S17*F17</f>
        <v>0</v>
      </c>
      <c r="U17" s="15">
        <f t="shared" ref="U17" si="17">S17*G17</f>
        <v>0</v>
      </c>
      <c r="V17" s="15">
        <f t="shared" ref="V17" si="18">T17+U17</f>
        <v>0</v>
      </c>
    </row>
    <row r="18" spans="2:22" ht="24.95" x14ac:dyDescent="0.25">
      <c r="B18" s="50">
        <v>6</v>
      </c>
      <c r="C18" s="67" t="s">
        <v>145</v>
      </c>
      <c r="D18" s="31"/>
      <c r="E18" s="32" t="s">
        <v>4</v>
      </c>
      <c r="F18" s="79">
        <v>99</v>
      </c>
      <c r="G18" s="79">
        <f>121-F18</f>
        <v>22</v>
      </c>
      <c r="H18" s="79">
        <f t="shared" si="0"/>
        <v>121</v>
      </c>
      <c r="I18" s="15"/>
      <c r="J18" s="15"/>
      <c r="K18" s="15">
        <f t="shared" si="1"/>
        <v>0</v>
      </c>
      <c r="L18" s="16"/>
      <c r="M18" s="16">
        <f t="shared" si="2"/>
        <v>0</v>
      </c>
      <c r="N18" s="16"/>
      <c r="O18" s="16">
        <f t="shared" si="3"/>
        <v>0</v>
      </c>
      <c r="P18" s="16"/>
      <c r="Q18" s="16">
        <f t="shared" si="4"/>
        <v>0</v>
      </c>
      <c r="R18" s="15">
        <f t="shared" si="5"/>
        <v>0</v>
      </c>
      <c r="S18" s="15">
        <f t="shared" si="6"/>
        <v>0</v>
      </c>
      <c r="T18" s="15">
        <f t="shared" si="7"/>
        <v>0</v>
      </c>
      <c r="U18" s="15">
        <f t="shared" si="8"/>
        <v>0</v>
      </c>
      <c r="V18" s="15">
        <f t="shared" si="9"/>
        <v>0</v>
      </c>
    </row>
    <row r="19" spans="2:22" ht="40.5" customHeight="1" x14ac:dyDescent="0.25">
      <c r="B19" s="50">
        <v>7</v>
      </c>
      <c r="C19" s="68" t="s">
        <v>146</v>
      </c>
      <c r="D19" s="31"/>
      <c r="E19" s="32" t="s">
        <v>4</v>
      </c>
      <c r="F19" s="79">
        <f>'LT-CT SMART Meters (at DT)'!E16</f>
        <v>1115</v>
      </c>
      <c r="G19" s="79">
        <v>0</v>
      </c>
      <c r="H19" s="79">
        <f t="shared" si="0"/>
        <v>1115</v>
      </c>
      <c r="I19" s="15"/>
      <c r="J19" s="15"/>
      <c r="K19" s="15">
        <f t="shared" si="1"/>
        <v>0</v>
      </c>
      <c r="L19" s="16"/>
      <c r="M19" s="16">
        <f t="shared" si="2"/>
        <v>0</v>
      </c>
      <c r="N19" s="16"/>
      <c r="O19" s="16">
        <f t="shared" si="3"/>
        <v>0</v>
      </c>
      <c r="P19" s="16"/>
      <c r="Q19" s="16">
        <f t="shared" si="4"/>
        <v>0</v>
      </c>
      <c r="R19" s="15">
        <f t="shared" si="5"/>
        <v>0</v>
      </c>
      <c r="S19" s="15">
        <f t="shared" si="6"/>
        <v>0</v>
      </c>
      <c r="T19" s="15">
        <f t="shared" si="7"/>
        <v>0</v>
      </c>
      <c r="U19" s="15">
        <f t="shared" si="8"/>
        <v>0</v>
      </c>
      <c r="V19" s="15">
        <f t="shared" si="9"/>
        <v>0</v>
      </c>
    </row>
    <row r="20" spans="2:22" ht="24.95" x14ac:dyDescent="0.25">
      <c r="B20" s="50">
        <v>8</v>
      </c>
      <c r="C20" s="67" t="s">
        <v>147</v>
      </c>
      <c r="D20" s="31"/>
      <c r="E20" s="32" t="s">
        <v>4</v>
      </c>
      <c r="F20" s="79">
        <v>10</v>
      </c>
      <c r="G20" s="79">
        <v>0</v>
      </c>
      <c r="H20" s="79">
        <f t="shared" si="0"/>
        <v>10</v>
      </c>
      <c r="I20" s="15"/>
      <c r="J20" s="15"/>
      <c r="K20" s="15">
        <f t="shared" si="1"/>
        <v>0</v>
      </c>
      <c r="L20" s="16"/>
      <c r="M20" s="16">
        <f t="shared" si="2"/>
        <v>0</v>
      </c>
      <c r="N20" s="16"/>
      <c r="O20" s="16">
        <f t="shared" si="3"/>
        <v>0</v>
      </c>
      <c r="P20" s="16"/>
      <c r="Q20" s="16">
        <f t="shared" si="4"/>
        <v>0</v>
      </c>
      <c r="R20" s="15">
        <f t="shared" si="5"/>
        <v>0</v>
      </c>
      <c r="S20" s="15">
        <f t="shared" si="6"/>
        <v>0</v>
      </c>
      <c r="T20" s="15">
        <f t="shared" si="7"/>
        <v>0</v>
      </c>
      <c r="U20" s="15">
        <f t="shared" si="8"/>
        <v>0</v>
      </c>
      <c r="V20" s="15">
        <f t="shared" si="9"/>
        <v>0</v>
      </c>
    </row>
    <row r="21" spans="2:22" ht="24.95" x14ac:dyDescent="0.25">
      <c r="B21" s="50">
        <v>9</v>
      </c>
      <c r="C21" s="67" t="s">
        <v>148</v>
      </c>
      <c r="D21" s="31"/>
      <c r="E21" s="32" t="s">
        <v>4</v>
      </c>
      <c r="F21" s="79">
        <v>37</v>
      </c>
      <c r="G21" s="79">
        <v>0</v>
      </c>
      <c r="H21" s="79">
        <f t="shared" ref="H21:H23" si="19">F21+G21</f>
        <v>37</v>
      </c>
      <c r="I21" s="15"/>
      <c r="J21" s="15"/>
      <c r="K21" s="15">
        <f t="shared" ref="K21:K23" si="20">I21+J21</f>
        <v>0</v>
      </c>
      <c r="L21" s="16"/>
      <c r="M21" s="16">
        <f t="shared" ref="M21:M23" si="21">K21*L21</f>
        <v>0</v>
      </c>
      <c r="N21" s="16"/>
      <c r="O21" s="16">
        <f t="shared" ref="O21:O23" si="22">K21*N21</f>
        <v>0</v>
      </c>
      <c r="P21" s="16"/>
      <c r="Q21" s="16">
        <f t="shared" ref="Q21:Q23" si="23">K21*P21</f>
        <v>0</v>
      </c>
      <c r="R21" s="15">
        <f t="shared" ref="R21:R23" si="24">M21+O21+Q21</f>
        <v>0</v>
      </c>
      <c r="S21" s="15">
        <f t="shared" ref="S21:S23" si="25">K21+R21</f>
        <v>0</v>
      </c>
      <c r="T21" s="15">
        <f t="shared" ref="T21:T23" si="26">S21*F21</f>
        <v>0</v>
      </c>
      <c r="U21" s="15">
        <f t="shared" ref="U21:U23" si="27">S21*G21</f>
        <v>0</v>
      </c>
      <c r="V21" s="15">
        <f t="shared" ref="V21:V23" si="28">T21+U21</f>
        <v>0</v>
      </c>
    </row>
    <row r="22" spans="2:22" ht="24.95" x14ac:dyDescent="0.25">
      <c r="B22" s="50">
        <v>10</v>
      </c>
      <c r="C22" s="67" t="s">
        <v>149</v>
      </c>
      <c r="D22" s="31"/>
      <c r="E22" s="32" t="s">
        <v>4</v>
      </c>
      <c r="F22" s="79">
        <v>4</v>
      </c>
      <c r="G22" s="79">
        <v>0</v>
      </c>
      <c r="H22" s="79">
        <f t="shared" si="19"/>
        <v>4</v>
      </c>
      <c r="I22" s="15"/>
      <c r="J22" s="15"/>
      <c r="K22" s="15">
        <f t="shared" si="20"/>
        <v>0</v>
      </c>
      <c r="L22" s="16"/>
      <c r="M22" s="16">
        <f t="shared" si="21"/>
        <v>0</v>
      </c>
      <c r="N22" s="16"/>
      <c r="O22" s="16">
        <f t="shared" si="22"/>
        <v>0</v>
      </c>
      <c r="P22" s="16"/>
      <c r="Q22" s="16">
        <f t="shared" si="23"/>
        <v>0</v>
      </c>
      <c r="R22" s="15">
        <f t="shared" si="24"/>
        <v>0</v>
      </c>
      <c r="S22" s="15">
        <f t="shared" si="25"/>
        <v>0</v>
      </c>
      <c r="T22" s="15">
        <f t="shared" si="26"/>
        <v>0</v>
      </c>
      <c r="U22" s="15">
        <f t="shared" si="27"/>
        <v>0</v>
      </c>
      <c r="V22" s="15">
        <f t="shared" si="28"/>
        <v>0</v>
      </c>
    </row>
    <row r="23" spans="2:22" ht="24.95" x14ac:dyDescent="0.25">
      <c r="B23" s="50">
        <v>11</v>
      </c>
      <c r="C23" s="67" t="s">
        <v>150</v>
      </c>
      <c r="D23" s="31"/>
      <c r="E23" s="32" t="s">
        <v>4</v>
      </c>
      <c r="F23" s="79">
        <v>14</v>
      </c>
      <c r="G23" s="79">
        <v>0</v>
      </c>
      <c r="H23" s="79">
        <f t="shared" si="19"/>
        <v>14</v>
      </c>
      <c r="I23" s="15"/>
      <c r="J23" s="15"/>
      <c r="K23" s="15">
        <f t="shared" si="20"/>
        <v>0</v>
      </c>
      <c r="L23" s="16"/>
      <c r="M23" s="16">
        <f t="shared" si="21"/>
        <v>0</v>
      </c>
      <c r="N23" s="16"/>
      <c r="O23" s="16">
        <f t="shared" si="22"/>
        <v>0</v>
      </c>
      <c r="P23" s="16"/>
      <c r="Q23" s="16">
        <f t="shared" si="23"/>
        <v>0</v>
      </c>
      <c r="R23" s="15">
        <f t="shared" si="24"/>
        <v>0</v>
      </c>
      <c r="S23" s="15">
        <f t="shared" si="25"/>
        <v>0</v>
      </c>
      <c r="T23" s="15">
        <f t="shared" si="26"/>
        <v>0</v>
      </c>
      <c r="U23" s="15">
        <f t="shared" si="27"/>
        <v>0</v>
      </c>
      <c r="V23" s="15">
        <f t="shared" si="28"/>
        <v>0</v>
      </c>
    </row>
    <row r="24" spans="2:22" ht="12.95" x14ac:dyDescent="0.25">
      <c r="B24" s="50">
        <v>12</v>
      </c>
      <c r="C24" s="67" t="s">
        <v>138</v>
      </c>
      <c r="D24" s="31"/>
      <c r="E24" s="32" t="s">
        <v>4</v>
      </c>
      <c r="F24" s="79">
        <f>F13+F17</f>
        <v>33879</v>
      </c>
      <c r="G24" s="79">
        <f t="shared" ref="G24:H24" si="29">G13+G17</f>
        <v>11554</v>
      </c>
      <c r="H24" s="79">
        <f t="shared" si="29"/>
        <v>45433</v>
      </c>
      <c r="I24" s="49"/>
      <c r="J24" s="49"/>
      <c r="K24" s="49">
        <f t="shared" ref="K24:K29" si="30">I24+J24</f>
        <v>0</v>
      </c>
      <c r="L24" s="48"/>
      <c r="M24" s="48">
        <f t="shared" ref="M24:M29" si="31">K24*L24</f>
        <v>0</v>
      </c>
      <c r="N24" s="48"/>
      <c r="O24" s="48">
        <f t="shared" ref="O24:O29" si="32">K24*N24</f>
        <v>0</v>
      </c>
      <c r="P24" s="48"/>
      <c r="Q24" s="48">
        <f t="shared" ref="Q24:Q29" si="33">K24*P24</f>
        <v>0</v>
      </c>
      <c r="R24" s="49">
        <f t="shared" ref="R24:R29" si="34">M24+O24+Q24</f>
        <v>0</v>
      </c>
      <c r="S24" s="49">
        <f t="shared" ref="S24:S29" si="35">K24+R24</f>
        <v>0</v>
      </c>
      <c r="T24" s="49">
        <f t="shared" ref="T24:T29" si="36">S24*F24</f>
        <v>0</v>
      </c>
      <c r="U24" s="49">
        <f t="shared" ref="U24:U29" si="37">S24*G24</f>
        <v>0</v>
      </c>
      <c r="V24" s="49">
        <f t="shared" ref="V24:V29" si="38">T24+U24</f>
        <v>0</v>
      </c>
    </row>
    <row r="25" spans="2:22" ht="12.95" x14ac:dyDescent="0.25">
      <c r="B25" s="50">
        <v>13</v>
      </c>
      <c r="C25" s="67" t="s">
        <v>139</v>
      </c>
      <c r="D25" s="31"/>
      <c r="E25" s="32" t="s">
        <v>4</v>
      </c>
      <c r="F25" s="22">
        <f>F14</f>
        <v>50395</v>
      </c>
      <c r="G25" s="22">
        <f t="shared" ref="G25:H25" si="39">G14</f>
        <v>17332</v>
      </c>
      <c r="H25" s="22">
        <f t="shared" si="39"/>
        <v>67727</v>
      </c>
      <c r="I25" s="51"/>
      <c r="J25" s="51"/>
      <c r="K25" s="51">
        <f t="shared" ref="K25" si="40">I25+J25</f>
        <v>0</v>
      </c>
      <c r="L25" s="50"/>
      <c r="M25" s="50">
        <f t="shared" ref="M25" si="41">K25*L25</f>
        <v>0</v>
      </c>
      <c r="N25" s="50"/>
      <c r="O25" s="50">
        <f t="shared" ref="O25" si="42">K25*N25</f>
        <v>0</v>
      </c>
      <c r="P25" s="50"/>
      <c r="Q25" s="50">
        <f t="shared" ref="Q25" si="43">K25*P25</f>
        <v>0</v>
      </c>
      <c r="R25" s="51">
        <f t="shared" ref="R25" si="44">M25+O25+Q25</f>
        <v>0</v>
      </c>
      <c r="S25" s="51">
        <f t="shared" ref="S25" si="45">K25+R25</f>
        <v>0</v>
      </c>
      <c r="T25" s="51">
        <f t="shared" ref="T25" si="46">S25*F25</f>
        <v>0</v>
      </c>
      <c r="U25" s="51">
        <f t="shared" ref="U25" si="47">S25*G25</f>
        <v>0</v>
      </c>
      <c r="V25" s="51">
        <f t="shared" ref="V25" si="48">T25+U25</f>
        <v>0</v>
      </c>
    </row>
    <row r="26" spans="2:22" ht="12.95" x14ac:dyDescent="0.25">
      <c r="B26" s="50">
        <v>14</v>
      </c>
      <c r="C26" s="69" t="s">
        <v>133</v>
      </c>
      <c r="D26" s="31"/>
      <c r="E26" s="32" t="s">
        <v>4</v>
      </c>
      <c r="F26" s="22">
        <f>F15</f>
        <v>5050</v>
      </c>
      <c r="G26" s="22">
        <f t="shared" ref="G26:H26" si="49">G15</f>
        <v>1106</v>
      </c>
      <c r="H26" s="22">
        <f t="shared" si="49"/>
        <v>6156</v>
      </c>
      <c r="I26" s="49"/>
      <c r="J26" s="49"/>
      <c r="K26" s="49">
        <f t="shared" si="30"/>
        <v>0</v>
      </c>
      <c r="L26" s="48"/>
      <c r="M26" s="48">
        <f t="shared" si="31"/>
        <v>0</v>
      </c>
      <c r="N26" s="48"/>
      <c r="O26" s="48">
        <f t="shared" si="32"/>
        <v>0</v>
      </c>
      <c r="P26" s="48"/>
      <c r="Q26" s="48">
        <f t="shared" si="33"/>
        <v>0</v>
      </c>
      <c r="R26" s="49">
        <f t="shared" si="34"/>
        <v>0</v>
      </c>
      <c r="S26" s="49">
        <f t="shared" si="35"/>
        <v>0</v>
      </c>
      <c r="T26" s="49">
        <f t="shared" si="36"/>
        <v>0</v>
      </c>
      <c r="U26" s="49">
        <f t="shared" si="37"/>
        <v>0</v>
      </c>
      <c r="V26" s="49">
        <f t="shared" si="38"/>
        <v>0</v>
      </c>
    </row>
    <row r="27" spans="2:22" ht="12.95" x14ac:dyDescent="0.25">
      <c r="B27" s="50">
        <v>15</v>
      </c>
      <c r="C27" s="69" t="s">
        <v>134</v>
      </c>
      <c r="D27" s="31"/>
      <c r="E27" s="32" t="s">
        <v>4</v>
      </c>
      <c r="F27" s="22">
        <f>F16+F19</f>
        <v>1546</v>
      </c>
      <c r="G27" s="22">
        <f t="shared" ref="G27:H27" si="50">G16+G19</f>
        <v>149</v>
      </c>
      <c r="H27" s="22">
        <f t="shared" si="50"/>
        <v>1695</v>
      </c>
      <c r="I27" s="49"/>
      <c r="J27" s="49"/>
      <c r="K27" s="49">
        <f t="shared" si="30"/>
        <v>0</v>
      </c>
      <c r="L27" s="48"/>
      <c r="M27" s="48">
        <f t="shared" si="31"/>
        <v>0</v>
      </c>
      <c r="N27" s="48"/>
      <c r="O27" s="48">
        <f t="shared" si="32"/>
        <v>0</v>
      </c>
      <c r="P27" s="48"/>
      <c r="Q27" s="48">
        <f t="shared" si="33"/>
        <v>0</v>
      </c>
      <c r="R27" s="49">
        <f t="shared" si="34"/>
        <v>0</v>
      </c>
      <c r="S27" s="49">
        <f t="shared" si="35"/>
        <v>0</v>
      </c>
      <c r="T27" s="49">
        <f t="shared" si="36"/>
        <v>0</v>
      </c>
      <c r="U27" s="49">
        <f t="shared" si="37"/>
        <v>0</v>
      </c>
      <c r="V27" s="49">
        <f t="shared" si="38"/>
        <v>0</v>
      </c>
    </row>
    <row r="28" spans="2:22" ht="12.95" x14ac:dyDescent="0.25">
      <c r="B28" s="50">
        <v>16</v>
      </c>
      <c r="C28" s="69" t="s">
        <v>135</v>
      </c>
      <c r="D28" s="31"/>
      <c r="E28" s="32" t="s">
        <v>4</v>
      </c>
      <c r="F28" s="22">
        <f>F18+F20+F22</f>
        <v>113</v>
      </c>
      <c r="G28" s="22">
        <f>G18+G20+G22</f>
        <v>22</v>
      </c>
      <c r="H28" s="22">
        <f>H18+H20+H22</f>
        <v>135</v>
      </c>
      <c r="I28" s="49"/>
      <c r="J28" s="49"/>
      <c r="K28" s="49">
        <f t="shared" si="30"/>
        <v>0</v>
      </c>
      <c r="L28" s="48"/>
      <c r="M28" s="48">
        <f t="shared" si="31"/>
        <v>0</v>
      </c>
      <c r="N28" s="48"/>
      <c r="O28" s="48">
        <f t="shared" si="32"/>
        <v>0</v>
      </c>
      <c r="P28" s="48"/>
      <c r="Q28" s="48">
        <f t="shared" si="33"/>
        <v>0</v>
      </c>
      <c r="R28" s="49">
        <f t="shared" si="34"/>
        <v>0</v>
      </c>
      <c r="S28" s="49">
        <f t="shared" si="35"/>
        <v>0</v>
      </c>
      <c r="T28" s="49">
        <f t="shared" si="36"/>
        <v>0</v>
      </c>
      <c r="U28" s="49">
        <f t="shared" si="37"/>
        <v>0</v>
      </c>
      <c r="V28" s="49">
        <f t="shared" si="38"/>
        <v>0</v>
      </c>
    </row>
    <row r="29" spans="2:22" ht="12.95" x14ac:dyDescent="0.25">
      <c r="B29" s="50">
        <v>17</v>
      </c>
      <c r="C29" s="69" t="s">
        <v>136</v>
      </c>
      <c r="D29" s="31"/>
      <c r="E29" s="32" t="s">
        <v>4</v>
      </c>
      <c r="F29" s="22">
        <f>F21+F23</f>
        <v>51</v>
      </c>
      <c r="G29" s="22">
        <f t="shared" ref="G29:H29" si="51">G21+G23</f>
        <v>0</v>
      </c>
      <c r="H29" s="22">
        <f t="shared" si="51"/>
        <v>51</v>
      </c>
      <c r="I29" s="49"/>
      <c r="J29" s="49"/>
      <c r="K29" s="49">
        <f t="shared" si="30"/>
        <v>0</v>
      </c>
      <c r="L29" s="48"/>
      <c r="M29" s="48">
        <f t="shared" si="31"/>
        <v>0</v>
      </c>
      <c r="N29" s="48"/>
      <c r="O29" s="48">
        <f t="shared" si="32"/>
        <v>0</v>
      </c>
      <c r="P29" s="48"/>
      <c r="Q29" s="48">
        <f t="shared" si="33"/>
        <v>0</v>
      </c>
      <c r="R29" s="49">
        <f t="shared" si="34"/>
        <v>0</v>
      </c>
      <c r="S29" s="49">
        <f t="shared" si="35"/>
        <v>0</v>
      </c>
      <c r="T29" s="49">
        <f t="shared" si="36"/>
        <v>0</v>
      </c>
      <c r="U29" s="49">
        <f t="shared" si="37"/>
        <v>0</v>
      </c>
      <c r="V29" s="49">
        <f t="shared" si="38"/>
        <v>0</v>
      </c>
    </row>
    <row r="30" spans="2:22" ht="24.95" x14ac:dyDescent="0.25">
      <c r="B30" s="50">
        <v>18</v>
      </c>
      <c r="C30" s="28" t="s">
        <v>65</v>
      </c>
      <c r="D30" s="71"/>
      <c r="E30" s="22" t="s">
        <v>5</v>
      </c>
      <c r="F30" s="139">
        <v>1</v>
      </c>
      <c r="G30" s="140"/>
      <c r="H30" s="141"/>
      <c r="I30" s="16"/>
      <c r="J30" s="16"/>
      <c r="K30" s="16">
        <f t="shared" si="1"/>
        <v>0</v>
      </c>
      <c r="L30" s="16"/>
      <c r="M30" s="16">
        <f t="shared" si="2"/>
        <v>0</v>
      </c>
      <c r="N30" s="16"/>
      <c r="O30" s="16">
        <f t="shared" si="3"/>
        <v>0</v>
      </c>
      <c r="P30" s="16"/>
      <c r="Q30" s="16">
        <f t="shared" si="4"/>
        <v>0</v>
      </c>
      <c r="R30" s="15">
        <f t="shared" si="5"/>
        <v>0</v>
      </c>
      <c r="S30" s="16">
        <f t="shared" si="6"/>
        <v>0</v>
      </c>
      <c r="T30" s="16">
        <f t="shared" si="7"/>
        <v>0</v>
      </c>
      <c r="U30" s="15">
        <f t="shared" si="8"/>
        <v>0</v>
      </c>
      <c r="V30" s="15">
        <f t="shared" si="9"/>
        <v>0</v>
      </c>
    </row>
    <row r="31" spans="2:22" ht="26.1" x14ac:dyDescent="0.25">
      <c r="B31" s="81">
        <v>19</v>
      </c>
      <c r="C31" s="82" t="s">
        <v>179</v>
      </c>
      <c r="D31" s="71"/>
      <c r="E31" s="75" t="s">
        <v>5</v>
      </c>
      <c r="F31" s="165">
        <v>1</v>
      </c>
      <c r="G31" s="166"/>
      <c r="H31" s="167"/>
      <c r="I31" s="78"/>
      <c r="J31" s="78"/>
      <c r="K31" s="81">
        <f t="shared" ref="K31:K32" si="52">I31+J31</f>
        <v>0</v>
      </c>
      <c r="L31" s="81"/>
      <c r="M31" s="81">
        <f t="shared" ref="M31:M32" si="53">K31*L31</f>
        <v>0</v>
      </c>
      <c r="N31" s="81"/>
      <c r="O31" s="81">
        <f t="shared" ref="O31:O32" si="54">K31*N31</f>
        <v>0</v>
      </c>
      <c r="P31" s="81"/>
      <c r="Q31" s="81">
        <f t="shared" ref="Q31:Q32" si="55">K31*P31</f>
        <v>0</v>
      </c>
      <c r="R31" s="83">
        <f t="shared" ref="R31:R32" si="56">M31+O31+Q31</f>
        <v>0</v>
      </c>
      <c r="S31" s="81">
        <f t="shared" ref="S31:S32" si="57">K31+R31</f>
        <v>0</v>
      </c>
      <c r="T31" s="81">
        <f t="shared" ref="T31:T32" si="58">S31*F31</f>
        <v>0</v>
      </c>
      <c r="U31" s="83">
        <f t="shared" ref="U31:U32" si="59">S31*G31</f>
        <v>0</v>
      </c>
      <c r="V31" s="83">
        <f t="shared" ref="V31:V32" si="60">T31+U31</f>
        <v>0</v>
      </c>
    </row>
    <row r="32" spans="2:22" ht="26.1" x14ac:dyDescent="0.25">
      <c r="B32" s="81">
        <v>20</v>
      </c>
      <c r="C32" s="82" t="s">
        <v>180</v>
      </c>
      <c r="D32" s="71"/>
      <c r="E32" s="75" t="s">
        <v>5</v>
      </c>
      <c r="F32" s="165">
        <v>1</v>
      </c>
      <c r="G32" s="166"/>
      <c r="H32" s="167"/>
      <c r="I32" s="78"/>
      <c r="J32" s="78"/>
      <c r="K32" s="81">
        <f t="shared" si="52"/>
        <v>0</v>
      </c>
      <c r="L32" s="81"/>
      <c r="M32" s="81">
        <f t="shared" si="53"/>
        <v>0</v>
      </c>
      <c r="N32" s="81"/>
      <c r="O32" s="81">
        <f t="shared" si="54"/>
        <v>0</v>
      </c>
      <c r="P32" s="81"/>
      <c r="Q32" s="81">
        <f t="shared" si="55"/>
        <v>0</v>
      </c>
      <c r="R32" s="83">
        <f t="shared" si="56"/>
        <v>0</v>
      </c>
      <c r="S32" s="81">
        <f t="shared" si="57"/>
        <v>0</v>
      </c>
      <c r="T32" s="81">
        <f t="shared" si="58"/>
        <v>0</v>
      </c>
      <c r="U32" s="83">
        <f t="shared" si="59"/>
        <v>0</v>
      </c>
      <c r="V32" s="83">
        <f t="shared" si="60"/>
        <v>0</v>
      </c>
    </row>
    <row r="33" spans="2:22" ht="12.95" x14ac:dyDescent="0.25">
      <c r="B33" s="42"/>
      <c r="C33" s="30"/>
      <c r="D33" s="31"/>
      <c r="E33" s="22"/>
      <c r="F33" s="139"/>
      <c r="G33" s="140"/>
      <c r="H33" s="141"/>
      <c r="I33" s="43"/>
      <c r="J33" s="43"/>
      <c r="K33" s="43"/>
      <c r="L33" s="42"/>
      <c r="M33" s="42"/>
      <c r="N33" s="42"/>
      <c r="O33" s="42"/>
      <c r="P33" s="42"/>
      <c r="Q33" s="42"/>
      <c r="R33" s="43"/>
      <c r="S33" s="43"/>
      <c r="T33" s="43"/>
      <c r="U33" s="43"/>
      <c r="V33" s="43"/>
    </row>
    <row r="34" spans="2:22" ht="12.95" x14ac:dyDescent="0.25">
      <c r="B34" s="16" t="s">
        <v>43</v>
      </c>
      <c r="C34" s="10" t="s">
        <v>91</v>
      </c>
      <c r="D34" s="31"/>
      <c r="E34" s="31"/>
      <c r="F34" s="142"/>
      <c r="G34" s="143"/>
      <c r="H34" s="144"/>
      <c r="I34" s="15"/>
      <c r="J34" s="15"/>
      <c r="K34" s="15"/>
      <c r="L34" s="16"/>
      <c r="M34" s="16"/>
      <c r="N34" s="16"/>
      <c r="O34" s="16"/>
      <c r="P34" s="16"/>
      <c r="Q34" s="16"/>
      <c r="R34" s="15"/>
      <c r="S34" s="15"/>
      <c r="T34" s="15"/>
      <c r="U34" s="15"/>
      <c r="V34" s="15"/>
    </row>
    <row r="35" spans="2:22" ht="27.75" customHeight="1" x14ac:dyDescent="0.25">
      <c r="B35" s="16">
        <v>1</v>
      </c>
      <c r="C35" s="168" t="s">
        <v>63</v>
      </c>
      <c r="D35" s="169"/>
      <c r="E35" s="169"/>
      <c r="F35" s="169"/>
      <c r="G35" s="169"/>
      <c r="H35" s="170"/>
      <c r="I35" s="26"/>
      <c r="J35" s="23"/>
      <c r="K35" s="16"/>
      <c r="L35" s="25"/>
      <c r="M35" s="16"/>
      <c r="N35" s="16"/>
      <c r="O35" s="16"/>
      <c r="P35" s="16"/>
      <c r="Q35" s="16"/>
      <c r="R35" s="16"/>
      <c r="S35" s="16"/>
      <c r="T35" s="16"/>
      <c r="U35" s="15"/>
      <c r="V35" s="15"/>
    </row>
    <row r="36" spans="2:22" ht="15.75" customHeight="1" x14ac:dyDescent="0.25">
      <c r="B36" s="16" t="s">
        <v>58</v>
      </c>
      <c r="C36" s="45" t="s">
        <v>64</v>
      </c>
      <c r="D36" s="72"/>
      <c r="E36" s="22" t="s">
        <v>5</v>
      </c>
      <c r="F36" s="151">
        <v>1</v>
      </c>
      <c r="G36" s="152"/>
      <c r="H36" s="153"/>
      <c r="I36" s="26"/>
      <c r="J36" s="23"/>
      <c r="K36" s="16">
        <f t="shared" ref="K36" si="61">I36+J36</f>
        <v>0</v>
      </c>
      <c r="L36" s="25"/>
      <c r="M36" s="16">
        <f t="shared" ref="M36" si="62">K36*L36</f>
        <v>0</v>
      </c>
      <c r="N36" s="16"/>
      <c r="O36" s="16">
        <f t="shared" ref="O36" si="63">K36*N36</f>
        <v>0</v>
      </c>
      <c r="P36" s="16"/>
      <c r="Q36" s="16">
        <f t="shared" ref="Q36" si="64">K36*P36</f>
        <v>0</v>
      </c>
      <c r="R36" s="16">
        <f t="shared" ref="R36" si="65">M36+O36+Q36</f>
        <v>0</v>
      </c>
      <c r="S36" s="16">
        <f t="shared" ref="S36" si="66">K36+R36</f>
        <v>0</v>
      </c>
      <c r="T36" s="16">
        <f t="shared" ref="T36" si="67">S36*F36</f>
        <v>0</v>
      </c>
      <c r="U36" s="15">
        <f t="shared" si="8"/>
        <v>0</v>
      </c>
      <c r="V36" s="15">
        <f t="shared" si="9"/>
        <v>0</v>
      </c>
    </row>
    <row r="37" spans="2:22" ht="19.5" customHeight="1" x14ac:dyDescent="0.25">
      <c r="B37" s="16" t="s">
        <v>59</v>
      </c>
      <c r="C37" s="68" t="s">
        <v>151</v>
      </c>
      <c r="D37" s="31"/>
      <c r="E37" s="22" t="s">
        <v>5</v>
      </c>
      <c r="F37" s="151">
        <v>1</v>
      </c>
      <c r="G37" s="152"/>
      <c r="H37" s="153"/>
      <c r="I37" s="26"/>
      <c r="J37" s="23"/>
      <c r="K37" s="16">
        <f t="shared" si="1"/>
        <v>0</v>
      </c>
      <c r="L37" s="25"/>
      <c r="M37" s="16">
        <f t="shared" si="2"/>
        <v>0</v>
      </c>
      <c r="N37" s="16"/>
      <c r="O37" s="16">
        <f t="shared" si="3"/>
        <v>0</v>
      </c>
      <c r="P37" s="16"/>
      <c r="Q37" s="16">
        <f t="shared" si="4"/>
        <v>0</v>
      </c>
      <c r="R37" s="16">
        <f t="shared" si="5"/>
        <v>0</v>
      </c>
      <c r="S37" s="16">
        <f t="shared" si="6"/>
        <v>0</v>
      </c>
      <c r="T37" s="16">
        <f t="shared" si="7"/>
        <v>0</v>
      </c>
      <c r="U37" s="15">
        <f t="shared" si="8"/>
        <v>0</v>
      </c>
      <c r="V37" s="15">
        <f t="shared" si="9"/>
        <v>0</v>
      </c>
    </row>
    <row r="38" spans="2:22" ht="16.5" customHeight="1" x14ac:dyDescent="0.25">
      <c r="B38" s="52" t="s">
        <v>92</v>
      </c>
      <c r="C38" s="68" t="s">
        <v>152</v>
      </c>
      <c r="D38" s="31"/>
      <c r="E38" s="22" t="s">
        <v>5</v>
      </c>
      <c r="F38" s="151">
        <v>1</v>
      </c>
      <c r="G38" s="152"/>
      <c r="H38" s="153"/>
      <c r="I38" s="26"/>
      <c r="J38" s="23"/>
      <c r="K38" s="52">
        <f t="shared" ref="K38" si="68">I38+J38</f>
        <v>0</v>
      </c>
      <c r="L38" s="25"/>
      <c r="M38" s="52">
        <f t="shared" ref="M38" si="69">K38*L38</f>
        <v>0</v>
      </c>
      <c r="N38" s="52"/>
      <c r="O38" s="52">
        <f t="shared" ref="O38" si="70">K38*N38</f>
        <v>0</v>
      </c>
      <c r="P38" s="52"/>
      <c r="Q38" s="52">
        <f t="shared" ref="Q38" si="71">K38*P38</f>
        <v>0</v>
      </c>
      <c r="R38" s="52">
        <f t="shared" ref="R38" si="72">M38+O38+Q38</f>
        <v>0</v>
      </c>
      <c r="S38" s="52">
        <f t="shared" ref="S38" si="73">K38+R38</f>
        <v>0</v>
      </c>
      <c r="T38" s="52">
        <f t="shared" ref="T38" si="74">S38*F38</f>
        <v>0</v>
      </c>
      <c r="U38" s="53">
        <f t="shared" ref="U38" si="75">S38*G38</f>
        <v>0</v>
      </c>
      <c r="V38" s="53">
        <f t="shared" ref="V38" si="76">T38+U38</f>
        <v>0</v>
      </c>
    </row>
    <row r="39" spans="2:22" ht="16.5" customHeight="1" x14ac:dyDescent="0.3">
      <c r="B39" s="81" t="s">
        <v>60</v>
      </c>
      <c r="C39" s="85" t="s">
        <v>114</v>
      </c>
      <c r="D39" s="86"/>
      <c r="E39" s="75" t="s">
        <v>5</v>
      </c>
      <c r="F39" s="162">
        <v>1</v>
      </c>
      <c r="G39" s="163"/>
      <c r="H39" s="164"/>
      <c r="I39" s="81"/>
      <c r="J39" s="87"/>
      <c r="K39" s="81">
        <f t="shared" ref="K39:K40" si="77">I39+J39</f>
        <v>0</v>
      </c>
      <c r="L39" s="88"/>
      <c r="M39" s="81">
        <f t="shared" ref="M39:M40" si="78">K39*L39</f>
        <v>0</v>
      </c>
      <c r="N39" s="81"/>
      <c r="O39" s="81">
        <f t="shared" ref="O39:O40" si="79">K39*N39</f>
        <v>0</v>
      </c>
      <c r="P39" s="81"/>
      <c r="Q39" s="81">
        <f t="shared" ref="Q39:Q40" si="80">K39*P39</f>
        <v>0</v>
      </c>
      <c r="R39" s="81">
        <f t="shared" ref="R39:R40" si="81">M39+O39+Q39</f>
        <v>0</v>
      </c>
      <c r="S39" s="81">
        <f t="shared" ref="S39:S40" si="82">K39+R39</f>
        <v>0</v>
      </c>
      <c r="T39" s="81">
        <f t="shared" ref="T39:T40" si="83">S39*F39</f>
        <v>0</v>
      </c>
      <c r="U39" s="83">
        <f t="shared" ref="U39:U40" si="84">S39*G39</f>
        <v>0</v>
      </c>
      <c r="V39" s="83">
        <f t="shared" ref="V39:V40" si="85">T39+U39</f>
        <v>0</v>
      </c>
    </row>
    <row r="40" spans="2:22" ht="16.5" customHeight="1" x14ac:dyDescent="0.3">
      <c r="B40" s="81" t="s">
        <v>153</v>
      </c>
      <c r="C40" s="85" t="s">
        <v>178</v>
      </c>
      <c r="D40" s="86"/>
      <c r="E40" s="75" t="s">
        <v>5</v>
      </c>
      <c r="F40" s="162">
        <v>1</v>
      </c>
      <c r="G40" s="163"/>
      <c r="H40" s="164"/>
      <c r="I40" s="81"/>
      <c r="J40" s="87"/>
      <c r="K40" s="81">
        <f t="shared" si="77"/>
        <v>0</v>
      </c>
      <c r="L40" s="88"/>
      <c r="M40" s="81">
        <f t="shared" si="78"/>
        <v>0</v>
      </c>
      <c r="N40" s="81"/>
      <c r="O40" s="81">
        <f t="shared" si="79"/>
        <v>0</v>
      </c>
      <c r="P40" s="81"/>
      <c r="Q40" s="81">
        <f t="shared" si="80"/>
        <v>0</v>
      </c>
      <c r="R40" s="81">
        <f t="shared" si="81"/>
        <v>0</v>
      </c>
      <c r="S40" s="81">
        <f t="shared" si="82"/>
        <v>0</v>
      </c>
      <c r="T40" s="81">
        <f t="shared" si="83"/>
        <v>0</v>
      </c>
      <c r="U40" s="83">
        <f t="shared" si="84"/>
        <v>0</v>
      </c>
      <c r="V40" s="83">
        <f t="shared" si="85"/>
        <v>0</v>
      </c>
    </row>
    <row r="41" spans="2:22" ht="55.5" customHeight="1" x14ac:dyDescent="0.25">
      <c r="B41" s="52" t="s">
        <v>181</v>
      </c>
      <c r="C41" s="28" t="s">
        <v>110</v>
      </c>
      <c r="D41" s="31"/>
      <c r="E41" s="22" t="s">
        <v>5</v>
      </c>
      <c r="F41" s="151">
        <v>1</v>
      </c>
      <c r="G41" s="152"/>
      <c r="H41" s="153"/>
      <c r="I41" s="26"/>
      <c r="J41" s="23"/>
      <c r="K41" s="16">
        <f t="shared" ref="K41" si="86">I41+J41</f>
        <v>0</v>
      </c>
      <c r="L41" s="25"/>
      <c r="M41" s="16">
        <f t="shared" ref="M41" si="87">K41*L41</f>
        <v>0</v>
      </c>
      <c r="N41" s="16"/>
      <c r="O41" s="16">
        <f t="shared" ref="O41" si="88">K41*N41</f>
        <v>0</v>
      </c>
      <c r="P41" s="16"/>
      <c r="Q41" s="16">
        <f t="shared" ref="Q41" si="89">K41*P41</f>
        <v>0</v>
      </c>
      <c r="R41" s="16">
        <f t="shared" ref="R41" si="90">M41+O41+Q41</f>
        <v>0</v>
      </c>
      <c r="S41" s="16">
        <f t="shared" ref="S41" si="91">K41+R41</f>
        <v>0</v>
      </c>
      <c r="T41" s="16">
        <f t="shared" ref="T41" si="92">S41*F41</f>
        <v>0</v>
      </c>
      <c r="U41" s="15">
        <f t="shared" si="8"/>
        <v>0</v>
      </c>
      <c r="V41" s="15">
        <f t="shared" ref="V41" si="93">T41+U41</f>
        <v>0</v>
      </c>
    </row>
    <row r="42" spans="2:22" ht="27.75" customHeight="1" x14ac:dyDescent="0.25">
      <c r="B42" s="16" t="s">
        <v>182</v>
      </c>
      <c r="C42" s="68" t="s">
        <v>132</v>
      </c>
      <c r="D42" s="31"/>
      <c r="E42" s="22" t="s">
        <v>5</v>
      </c>
      <c r="F42" s="151">
        <v>1</v>
      </c>
      <c r="G42" s="152"/>
      <c r="H42" s="153"/>
      <c r="I42" s="26"/>
      <c r="J42" s="23"/>
      <c r="K42" s="16">
        <f t="shared" si="1"/>
        <v>0</v>
      </c>
      <c r="L42" s="25"/>
      <c r="M42" s="16">
        <f t="shared" si="2"/>
        <v>0</v>
      </c>
      <c r="N42" s="16"/>
      <c r="O42" s="16">
        <f t="shared" si="3"/>
        <v>0</v>
      </c>
      <c r="P42" s="16"/>
      <c r="Q42" s="16">
        <f t="shared" si="4"/>
        <v>0</v>
      </c>
      <c r="R42" s="16">
        <f t="shared" si="5"/>
        <v>0</v>
      </c>
      <c r="S42" s="16">
        <f t="shared" si="6"/>
        <v>0</v>
      </c>
      <c r="T42" s="16">
        <f t="shared" si="7"/>
        <v>0</v>
      </c>
      <c r="U42" s="15">
        <f t="shared" si="8"/>
        <v>0</v>
      </c>
      <c r="V42" s="15">
        <f t="shared" si="9"/>
        <v>0</v>
      </c>
    </row>
    <row r="43" spans="2:22" ht="12.95" x14ac:dyDescent="0.25">
      <c r="B43" s="16"/>
      <c r="C43" s="30"/>
      <c r="D43" s="31"/>
      <c r="E43" s="32"/>
      <c r="F43" s="145"/>
      <c r="G43" s="146"/>
      <c r="H43" s="147"/>
      <c r="I43" s="26"/>
      <c r="J43" s="23"/>
      <c r="K43" s="15"/>
      <c r="L43" s="25"/>
      <c r="M43" s="16"/>
      <c r="N43" s="16"/>
      <c r="O43" s="16"/>
      <c r="P43" s="16"/>
      <c r="Q43" s="16"/>
      <c r="R43" s="15"/>
      <c r="S43" s="15"/>
      <c r="T43" s="15"/>
      <c r="U43" s="15"/>
      <c r="V43" s="15"/>
    </row>
    <row r="44" spans="2:22" ht="26.1" x14ac:dyDescent="0.25">
      <c r="B44" s="16" t="s">
        <v>44</v>
      </c>
      <c r="C44" s="10" t="s">
        <v>169</v>
      </c>
      <c r="D44" s="31"/>
      <c r="E44" s="31"/>
      <c r="F44" s="148"/>
      <c r="G44" s="149"/>
      <c r="H44" s="150"/>
      <c r="I44" s="15"/>
      <c r="J44" s="15"/>
      <c r="K44" s="15"/>
      <c r="L44" s="16"/>
      <c r="M44" s="16"/>
      <c r="N44" s="16"/>
      <c r="O44" s="16"/>
      <c r="P44" s="16"/>
      <c r="Q44" s="16"/>
      <c r="R44" s="15"/>
      <c r="S44" s="15"/>
      <c r="T44" s="15"/>
      <c r="U44" s="15"/>
      <c r="V44" s="15"/>
    </row>
    <row r="45" spans="2:22" ht="24.95" x14ac:dyDescent="0.25">
      <c r="B45" s="16">
        <v>1</v>
      </c>
      <c r="C45" s="45" t="s">
        <v>112</v>
      </c>
      <c r="D45" s="31"/>
      <c r="E45" s="32" t="s">
        <v>4</v>
      </c>
      <c r="F45" s="142">
        <v>2</v>
      </c>
      <c r="G45" s="143"/>
      <c r="H45" s="144"/>
      <c r="I45" s="19"/>
      <c r="J45" s="19"/>
      <c r="K45" s="15">
        <f t="shared" si="1"/>
        <v>0</v>
      </c>
      <c r="L45" s="19"/>
      <c r="M45" s="16">
        <f t="shared" si="2"/>
        <v>0</v>
      </c>
      <c r="N45" s="19"/>
      <c r="O45" s="16">
        <f t="shared" si="3"/>
        <v>0</v>
      </c>
      <c r="P45" s="19"/>
      <c r="Q45" s="16">
        <f t="shared" si="4"/>
        <v>0</v>
      </c>
      <c r="R45" s="15">
        <f t="shared" si="5"/>
        <v>0</v>
      </c>
      <c r="S45" s="15">
        <f t="shared" si="6"/>
        <v>0</v>
      </c>
      <c r="T45" s="15">
        <f t="shared" si="7"/>
        <v>0</v>
      </c>
      <c r="U45" s="15">
        <f t="shared" si="8"/>
        <v>0</v>
      </c>
      <c r="V45" s="15">
        <f t="shared" si="9"/>
        <v>0</v>
      </c>
    </row>
    <row r="46" spans="2:22" ht="12.95" x14ac:dyDescent="0.25">
      <c r="B46" s="16">
        <v>2</v>
      </c>
      <c r="C46" s="44" t="s">
        <v>116</v>
      </c>
      <c r="D46" s="31"/>
      <c r="E46" s="32" t="s">
        <v>4</v>
      </c>
      <c r="F46" s="142">
        <v>2</v>
      </c>
      <c r="G46" s="143"/>
      <c r="H46" s="144"/>
      <c r="I46" s="19"/>
      <c r="J46" s="19"/>
      <c r="K46" s="15">
        <f t="shared" si="1"/>
        <v>0</v>
      </c>
      <c r="L46" s="19"/>
      <c r="M46" s="16">
        <f t="shared" si="2"/>
        <v>0</v>
      </c>
      <c r="N46" s="19"/>
      <c r="O46" s="16">
        <f t="shared" si="3"/>
        <v>0</v>
      </c>
      <c r="P46" s="19"/>
      <c r="Q46" s="16">
        <f t="shared" si="4"/>
        <v>0</v>
      </c>
      <c r="R46" s="15">
        <f t="shared" si="5"/>
        <v>0</v>
      </c>
      <c r="S46" s="15">
        <f t="shared" si="6"/>
        <v>0</v>
      </c>
      <c r="T46" s="15">
        <f t="shared" si="7"/>
        <v>0</v>
      </c>
      <c r="U46" s="15">
        <f t="shared" si="8"/>
        <v>0</v>
      </c>
      <c r="V46" s="15">
        <f t="shared" si="9"/>
        <v>0</v>
      </c>
    </row>
    <row r="47" spans="2:22" ht="12.95" x14ac:dyDescent="0.25">
      <c r="B47" s="16">
        <v>3</v>
      </c>
      <c r="C47" s="30" t="s">
        <v>2</v>
      </c>
      <c r="D47" s="20"/>
      <c r="E47" s="21" t="s">
        <v>4</v>
      </c>
      <c r="F47" s="159">
        <v>2</v>
      </c>
      <c r="G47" s="160"/>
      <c r="H47" s="161"/>
      <c r="I47" s="19"/>
      <c r="J47" s="19"/>
      <c r="K47" s="15">
        <f t="shared" si="1"/>
        <v>0</v>
      </c>
      <c r="L47" s="19"/>
      <c r="M47" s="16">
        <f t="shared" si="2"/>
        <v>0</v>
      </c>
      <c r="N47" s="19"/>
      <c r="O47" s="16">
        <f t="shared" si="3"/>
        <v>0</v>
      </c>
      <c r="P47" s="19"/>
      <c r="Q47" s="16">
        <f t="shared" si="4"/>
        <v>0</v>
      </c>
      <c r="R47" s="15">
        <f t="shared" si="5"/>
        <v>0</v>
      </c>
      <c r="S47" s="15">
        <f t="shared" si="6"/>
        <v>0</v>
      </c>
      <c r="T47" s="15">
        <f t="shared" si="7"/>
        <v>0</v>
      </c>
      <c r="U47" s="15">
        <f t="shared" si="8"/>
        <v>0</v>
      </c>
      <c r="V47" s="15">
        <f t="shared" si="9"/>
        <v>0</v>
      </c>
    </row>
    <row r="48" spans="2:22" ht="12.95" x14ac:dyDescent="0.25">
      <c r="B48" s="16">
        <v>4</v>
      </c>
      <c r="C48" s="30" t="s">
        <v>3</v>
      </c>
      <c r="D48" s="20"/>
      <c r="E48" s="21" t="s">
        <v>4</v>
      </c>
      <c r="F48" s="159">
        <v>1</v>
      </c>
      <c r="G48" s="160"/>
      <c r="H48" s="161"/>
      <c r="I48" s="19"/>
      <c r="J48" s="19"/>
      <c r="K48" s="15">
        <f t="shared" si="1"/>
        <v>0</v>
      </c>
      <c r="L48" s="19"/>
      <c r="M48" s="16">
        <f t="shared" si="2"/>
        <v>0</v>
      </c>
      <c r="N48" s="19"/>
      <c r="O48" s="16">
        <f t="shared" si="3"/>
        <v>0</v>
      </c>
      <c r="P48" s="19"/>
      <c r="Q48" s="16">
        <f t="shared" si="4"/>
        <v>0</v>
      </c>
      <c r="R48" s="15">
        <f t="shared" si="5"/>
        <v>0</v>
      </c>
      <c r="S48" s="15">
        <f t="shared" si="6"/>
        <v>0</v>
      </c>
      <c r="T48" s="15">
        <f t="shared" si="7"/>
        <v>0</v>
      </c>
      <c r="U48" s="15">
        <f t="shared" si="8"/>
        <v>0</v>
      </c>
      <c r="V48" s="15">
        <f t="shared" si="9"/>
        <v>0</v>
      </c>
    </row>
    <row r="49" spans="2:22" ht="12.95" x14ac:dyDescent="0.25">
      <c r="B49" s="84">
        <v>5</v>
      </c>
      <c r="C49" s="30" t="s">
        <v>113</v>
      </c>
      <c r="D49" s="31"/>
      <c r="E49" s="32" t="s">
        <v>4</v>
      </c>
      <c r="F49" s="142">
        <v>4</v>
      </c>
      <c r="G49" s="143"/>
      <c r="H49" s="144"/>
      <c r="I49" s="19"/>
      <c r="J49" s="19"/>
      <c r="K49" s="16">
        <f t="shared" ref="K49:K50" si="94">I49+J49</f>
        <v>0</v>
      </c>
      <c r="L49" s="29"/>
      <c r="M49" s="16">
        <f t="shared" ref="M49:M50" si="95">K49*L49</f>
        <v>0</v>
      </c>
      <c r="N49" s="29"/>
      <c r="O49" s="16">
        <f t="shared" ref="O49:O50" si="96">K49*N49</f>
        <v>0</v>
      </c>
      <c r="P49" s="29"/>
      <c r="Q49" s="16">
        <f t="shared" ref="Q49:Q50" si="97">K49*P49</f>
        <v>0</v>
      </c>
      <c r="R49" s="16">
        <f t="shared" ref="R49:R50" si="98">M49+O49+Q49</f>
        <v>0</v>
      </c>
      <c r="S49" s="16">
        <f t="shared" ref="S49:S50" si="99">K49+R49</f>
        <v>0</v>
      </c>
      <c r="T49" s="16">
        <f t="shared" ref="T49:T50" si="100">S49*F49</f>
        <v>0</v>
      </c>
      <c r="U49" s="16">
        <f t="shared" ref="U49:U50" si="101">S49*G49</f>
        <v>0</v>
      </c>
      <c r="V49" s="16">
        <f t="shared" ref="V49:V50" si="102">T49+U49</f>
        <v>0</v>
      </c>
    </row>
    <row r="50" spans="2:22" ht="12.95" x14ac:dyDescent="0.25">
      <c r="B50" s="84">
        <v>6</v>
      </c>
      <c r="C50" s="30" t="s">
        <v>115</v>
      </c>
      <c r="D50" s="31"/>
      <c r="E50" s="22" t="s">
        <v>5</v>
      </c>
      <c r="F50" s="151">
        <v>1</v>
      </c>
      <c r="G50" s="152"/>
      <c r="H50" s="153"/>
      <c r="I50" s="19"/>
      <c r="J50" s="19"/>
      <c r="K50" s="16">
        <f t="shared" si="94"/>
        <v>0</v>
      </c>
      <c r="L50" s="29"/>
      <c r="M50" s="16">
        <f t="shared" si="95"/>
        <v>0</v>
      </c>
      <c r="N50" s="29"/>
      <c r="O50" s="16">
        <f t="shared" si="96"/>
        <v>0</v>
      </c>
      <c r="P50" s="29"/>
      <c r="Q50" s="16">
        <f t="shared" si="97"/>
        <v>0</v>
      </c>
      <c r="R50" s="16">
        <f t="shared" si="98"/>
        <v>0</v>
      </c>
      <c r="S50" s="16">
        <f t="shared" si="99"/>
        <v>0</v>
      </c>
      <c r="T50" s="16">
        <f t="shared" si="100"/>
        <v>0</v>
      </c>
      <c r="U50" s="16">
        <f t="shared" si="101"/>
        <v>0</v>
      </c>
      <c r="V50" s="16">
        <f t="shared" si="102"/>
        <v>0</v>
      </c>
    </row>
    <row r="51" spans="2:22" x14ac:dyDescent="0.2">
      <c r="B51" s="158" t="s">
        <v>8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0">
        <f>SUM(T13:T50)</f>
        <v>0</v>
      </c>
      <c r="U51" s="10">
        <f>SUM(U13:U50)</f>
        <v>0</v>
      </c>
      <c r="V51" s="10">
        <f>SUM(V13:V50)</f>
        <v>0</v>
      </c>
    </row>
    <row r="52" spans="2:22" ht="15" customHeight="1" x14ac:dyDescent="0.2">
      <c r="B52" s="130" t="s">
        <v>16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2"/>
    </row>
    <row r="53" spans="2:22" ht="15" customHeight="1" x14ac:dyDescent="0.2"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5"/>
    </row>
    <row r="54" spans="2:22" ht="15" customHeight="1" x14ac:dyDescent="0.2"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8"/>
    </row>
  </sheetData>
  <mergeCells count="48">
    <mergeCell ref="F31:H31"/>
    <mergeCell ref="F32:H32"/>
    <mergeCell ref="C35:H35"/>
    <mergeCell ref="F38:H38"/>
    <mergeCell ref="F33:H33"/>
    <mergeCell ref="F50:H50"/>
    <mergeCell ref="B51:S51"/>
    <mergeCell ref="F49:H49"/>
    <mergeCell ref="F37:H37"/>
    <mergeCell ref="F41:H41"/>
    <mergeCell ref="F42:H42"/>
    <mergeCell ref="F48:H48"/>
    <mergeCell ref="F47:H47"/>
    <mergeCell ref="F39:H39"/>
    <mergeCell ref="F40:H40"/>
    <mergeCell ref="S8:S10"/>
    <mergeCell ref="T8:T10"/>
    <mergeCell ref="L9:M9"/>
    <mergeCell ref="N9:O9"/>
    <mergeCell ref="P9:Q9"/>
    <mergeCell ref="K8:K10"/>
    <mergeCell ref="L8:Q8"/>
    <mergeCell ref="R8:R10"/>
    <mergeCell ref="B8:B10"/>
    <mergeCell ref="C8:C10"/>
    <mergeCell ref="D8:D10"/>
    <mergeCell ref="B2:V2"/>
    <mergeCell ref="B5:V5"/>
    <mergeCell ref="B6:V6"/>
    <mergeCell ref="B7:V7"/>
    <mergeCell ref="B4:V4"/>
    <mergeCell ref="D3:V3"/>
    <mergeCell ref="V8:V10"/>
    <mergeCell ref="B52:V54"/>
    <mergeCell ref="F30:H30"/>
    <mergeCell ref="F34:H34"/>
    <mergeCell ref="F43:H43"/>
    <mergeCell ref="F44:H44"/>
    <mergeCell ref="F45:H45"/>
    <mergeCell ref="F46:H46"/>
    <mergeCell ref="F8:F10"/>
    <mergeCell ref="I8:I10"/>
    <mergeCell ref="G8:G10"/>
    <mergeCell ref="U8:U10"/>
    <mergeCell ref="F36:H36"/>
    <mergeCell ref="E8:E10"/>
    <mergeCell ref="H8:H10"/>
    <mergeCell ref="J8:J10"/>
  </mergeCell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15" zoomScaleSheetLayoutView="100" workbookViewId="0">
      <selection activeCell="B41" sqref="B41"/>
    </sheetView>
  </sheetViews>
  <sheetFormatPr defaultRowHeight="12.75" x14ac:dyDescent="0.2"/>
  <cols>
    <col min="1" max="1" width="7.5703125" style="39" customWidth="1"/>
    <col min="2" max="2" width="61.140625" style="18" customWidth="1"/>
    <col min="3" max="3" width="13.140625" style="18" customWidth="1"/>
    <col min="4" max="4" width="10.140625" style="18" customWidth="1"/>
    <col min="5" max="5" width="14.28515625" style="18" customWidth="1"/>
    <col min="6" max="7" width="18" style="18" customWidth="1"/>
    <col min="8" max="8" width="18.5703125" style="18" customWidth="1"/>
    <col min="9" max="9" width="6.42578125" style="18" customWidth="1"/>
    <col min="10" max="10" width="11.5703125" style="18" customWidth="1"/>
    <col min="11" max="11" width="4.85546875" style="18" customWidth="1"/>
    <col min="12" max="12" width="12.42578125" style="18" customWidth="1"/>
    <col min="13" max="13" width="5.140625" style="18" customWidth="1"/>
    <col min="14" max="14" width="11.42578125" style="18" customWidth="1"/>
    <col min="15" max="15" width="18.85546875" style="18" customWidth="1"/>
    <col min="16" max="16" width="23.140625" style="18" customWidth="1"/>
    <col min="17" max="17" width="18.5703125" style="18" customWidth="1"/>
    <col min="18" max="18" width="23.140625" style="18" customWidth="1"/>
    <col min="19" max="19" width="15.7109375" style="18" customWidth="1"/>
    <col min="20" max="256" width="9.140625" style="18"/>
    <col min="257" max="257" width="7.5703125" style="18" customWidth="1"/>
    <col min="258" max="258" width="39.42578125" style="18" customWidth="1"/>
    <col min="259" max="260" width="13.140625" style="18" customWidth="1"/>
    <col min="261" max="261" width="14.28515625" style="18" customWidth="1"/>
    <col min="262" max="262" width="18.5703125" style="18" customWidth="1"/>
    <col min="263" max="263" width="6.42578125" style="18" customWidth="1"/>
    <col min="264" max="264" width="11.5703125" style="18" customWidth="1"/>
    <col min="265" max="265" width="4.85546875" style="18" customWidth="1"/>
    <col min="266" max="266" width="12.42578125" style="18" customWidth="1"/>
    <col min="267" max="267" width="5.140625" style="18" customWidth="1"/>
    <col min="268" max="268" width="11.42578125" style="18" customWidth="1"/>
    <col min="269" max="269" width="18.85546875" style="18" customWidth="1"/>
    <col min="270" max="270" width="23.140625" style="18" customWidth="1"/>
    <col min="271" max="271" width="18.5703125" style="18" customWidth="1"/>
    <col min="272" max="512" width="9.140625" style="18"/>
    <col min="513" max="513" width="7.5703125" style="18" customWidth="1"/>
    <col min="514" max="514" width="39.42578125" style="18" customWidth="1"/>
    <col min="515" max="516" width="13.140625" style="18" customWidth="1"/>
    <col min="517" max="517" width="14.28515625" style="18" customWidth="1"/>
    <col min="518" max="518" width="18.5703125" style="18" customWidth="1"/>
    <col min="519" max="519" width="6.42578125" style="18" customWidth="1"/>
    <col min="520" max="520" width="11.5703125" style="18" customWidth="1"/>
    <col min="521" max="521" width="4.85546875" style="18" customWidth="1"/>
    <col min="522" max="522" width="12.42578125" style="18" customWidth="1"/>
    <col min="523" max="523" width="5.140625" style="18" customWidth="1"/>
    <col min="524" max="524" width="11.42578125" style="18" customWidth="1"/>
    <col min="525" max="525" width="18.85546875" style="18" customWidth="1"/>
    <col min="526" max="526" width="23.140625" style="18" customWidth="1"/>
    <col min="527" max="527" width="18.5703125" style="18" customWidth="1"/>
    <col min="528" max="768" width="9.140625" style="18"/>
    <col min="769" max="769" width="7.5703125" style="18" customWidth="1"/>
    <col min="770" max="770" width="39.42578125" style="18" customWidth="1"/>
    <col min="771" max="772" width="13.140625" style="18" customWidth="1"/>
    <col min="773" max="773" width="14.28515625" style="18" customWidth="1"/>
    <col min="774" max="774" width="18.5703125" style="18" customWidth="1"/>
    <col min="775" max="775" width="6.42578125" style="18" customWidth="1"/>
    <col min="776" max="776" width="11.5703125" style="18" customWidth="1"/>
    <col min="777" max="777" width="4.85546875" style="18" customWidth="1"/>
    <col min="778" max="778" width="12.42578125" style="18" customWidth="1"/>
    <col min="779" max="779" width="5.140625" style="18" customWidth="1"/>
    <col min="780" max="780" width="11.42578125" style="18" customWidth="1"/>
    <col min="781" max="781" width="18.85546875" style="18" customWidth="1"/>
    <col min="782" max="782" width="23.140625" style="18" customWidth="1"/>
    <col min="783" max="783" width="18.5703125" style="18" customWidth="1"/>
    <col min="784" max="1024" width="9.140625" style="18"/>
    <col min="1025" max="1025" width="7.5703125" style="18" customWidth="1"/>
    <col min="1026" max="1026" width="39.42578125" style="18" customWidth="1"/>
    <col min="1027" max="1028" width="13.140625" style="18" customWidth="1"/>
    <col min="1029" max="1029" width="14.28515625" style="18" customWidth="1"/>
    <col min="1030" max="1030" width="18.5703125" style="18" customWidth="1"/>
    <col min="1031" max="1031" width="6.42578125" style="18" customWidth="1"/>
    <col min="1032" max="1032" width="11.5703125" style="18" customWidth="1"/>
    <col min="1033" max="1033" width="4.85546875" style="18" customWidth="1"/>
    <col min="1034" max="1034" width="12.42578125" style="18" customWidth="1"/>
    <col min="1035" max="1035" width="5.140625" style="18" customWidth="1"/>
    <col min="1036" max="1036" width="11.42578125" style="18" customWidth="1"/>
    <col min="1037" max="1037" width="18.85546875" style="18" customWidth="1"/>
    <col min="1038" max="1038" width="23.140625" style="18" customWidth="1"/>
    <col min="1039" max="1039" width="18.5703125" style="18" customWidth="1"/>
    <col min="1040" max="1280" width="9.140625" style="18"/>
    <col min="1281" max="1281" width="7.5703125" style="18" customWidth="1"/>
    <col min="1282" max="1282" width="39.42578125" style="18" customWidth="1"/>
    <col min="1283" max="1284" width="13.140625" style="18" customWidth="1"/>
    <col min="1285" max="1285" width="14.28515625" style="18" customWidth="1"/>
    <col min="1286" max="1286" width="18.5703125" style="18" customWidth="1"/>
    <col min="1287" max="1287" width="6.42578125" style="18" customWidth="1"/>
    <col min="1288" max="1288" width="11.5703125" style="18" customWidth="1"/>
    <col min="1289" max="1289" width="4.85546875" style="18" customWidth="1"/>
    <col min="1290" max="1290" width="12.42578125" style="18" customWidth="1"/>
    <col min="1291" max="1291" width="5.140625" style="18" customWidth="1"/>
    <col min="1292" max="1292" width="11.42578125" style="18" customWidth="1"/>
    <col min="1293" max="1293" width="18.85546875" style="18" customWidth="1"/>
    <col min="1294" max="1294" width="23.140625" style="18" customWidth="1"/>
    <col min="1295" max="1295" width="18.5703125" style="18" customWidth="1"/>
    <col min="1296" max="1536" width="9.140625" style="18"/>
    <col min="1537" max="1537" width="7.5703125" style="18" customWidth="1"/>
    <col min="1538" max="1538" width="39.42578125" style="18" customWidth="1"/>
    <col min="1539" max="1540" width="13.140625" style="18" customWidth="1"/>
    <col min="1541" max="1541" width="14.28515625" style="18" customWidth="1"/>
    <col min="1542" max="1542" width="18.5703125" style="18" customWidth="1"/>
    <col min="1543" max="1543" width="6.42578125" style="18" customWidth="1"/>
    <col min="1544" max="1544" width="11.5703125" style="18" customWidth="1"/>
    <col min="1545" max="1545" width="4.85546875" style="18" customWidth="1"/>
    <col min="1546" max="1546" width="12.42578125" style="18" customWidth="1"/>
    <col min="1547" max="1547" width="5.140625" style="18" customWidth="1"/>
    <col min="1548" max="1548" width="11.42578125" style="18" customWidth="1"/>
    <col min="1549" max="1549" width="18.85546875" style="18" customWidth="1"/>
    <col min="1550" max="1550" width="23.140625" style="18" customWidth="1"/>
    <col min="1551" max="1551" width="18.5703125" style="18" customWidth="1"/>
    <col min="1552" max="1792" width="9.140625" style="18"/>
    <col min="1793" max="1793" width="7.5703125" style="18" customWidth="1"/>
    <col min="1794" max="1794" width="39.42578125" style="18" customWidth="1"/>
    <col min="1795" max="1796" width="13.140625" style="18" customWidth="1"/>
    <col min="1797" max="1797" width="14.28515625" style="18" customWidth="1"/>
    <col min="1798" max="1798" width="18.5703125" style="18" customWidth="1"/>
    <col min="1799" max="1799" width="6.42578125" style="18" customWidth="1"/>
    <col min="1800" max="1800" width="11.5703125" style="18" customWidth="1"/>
    <col min="1801" max="1801" width="4.85546875" style="18" customWidth="1"/>
    <col min="1802" max="1802" width="12.42578125" style="18" customWidth="1"/>
    <col min="1803" max="1803" width="5.140625" style="18" customWidth="1"/>
    <col min="1804" max="1804" width="11.42578125" style="18" customWidth="1"/>
    <col min="1805" max="1805" width="18.85546875" style="18" customWidth="1"/>
    <col min="1806" max="1806" width="23.140625" style="18" customWidth="1"/>
    <col min="1807" max="1807" width="18.5703125" style="18" customWidth="1"/>
    <col min="1808" max="2048" width="9.140625" style="18"/>
    <col min="2049" max="2049" width="7.5703125" style="18" customWidth="1"/>
    <col min="2050" max="2050" width="39.42578125" style="18" customWidth="1"/>
    <col min="2051" max="2052" width="13.140625" style="18" customWidth="1"/>
    <col min="2053" max="2053" width="14.28515625" style="18" customWidth="1"/>
    <col min="2054" max="2054" width="18.5703125" style="18" customWidth="1"/>
    <col min="2055" max="2055" width="6.42578125" style="18" customWidth="1"/>
    <col min="2056" max="2056" width="11.5703125" style="18" customWidth="1"/>
    <col min="2057" max="2057" width="4.85546875" style="18" customWidth="1"/>
    <col min="2058" max="2058" width="12.42578125" style="18" customWidth="1"/>
    <col min="2059" max="2059" width="5.140625" style="18" customWidth="1"/>
    <col min="2060" max="2060" width="11.42578125" style="18" customWidth="1"/>
    <col min="2061" max="2061" width="18.85546875" style="18" customWidth="1"/>
    <col min="2062" max="2062" width="23.140625" style="18" customWidth="1"/>
    <col min="2063" max="2063" width="18.5703125" style="18" customWidth="1"/>
    <col min="2064" max="2304" width="9.140625" style="18"/>
    <col min="2305" max="2305" width="7.5703125" style="18" customWidth="1"/>
    <col min="2306" max="2306" width="39.42578125" style="18" customWidth="1"/>
    <col min="2307" max="2308" width="13.140625" style="18" customWidth="1"/>
    <col min="2309" max="2309" width="14.28515625" style="18" customWidth="1"/>
    <col min="2310" max="2310" width="18.5703125" style="18" customWidth="1"/>
    <col min="2311" max="2311" width="6.42578125" style="18" customWidth="1"/>
    <col min="2312" max="2312" width="11.5703125" style="18" customWidth="1"/>
    <col min="2313" max="2313" width="4.85546875" style="18" customWidth="1"/>
    <col min="2314" max="2314" width="12.42578125" style="18" customWidth="1"/>
    <col min="2315" max="2315" width="5.140625" style="18" customWidth="1"/>
    <col min="2316" max="2316" width="11.42578125" style="18" customWidth="1"/>
    <col min="2317" max="2317" width="18.85546875" style="18" customWidth="1"/>
    <col min="2318" max="2318" width="23.140625" style="18" customWidth="1"/>
    <col min="2319" max="2319" width="18.5703125" style="18" customWidth="1"/>
    <col min="2320" max="2560" width="9.140625" style="18"/>
    <col min="2561" max="2561" width="7.5703125" style="18" customWidth="1"/>
    <col min="2562" max="2562" width="39.42578125" style="18" customWidth="1"/>
    <col min="2563" max="2564" width="13.140625" style="18" customWidth="1"/>
    <col min="2565" max="2565" width="14.28515625" style="18" customWidth="1"/>
    <col min="2566" max="2566" width="18.5703125" style="18" customWidth="1"/>
    <col min="2567" max="2567" width="6.42578125" style="18" customWidth="1"/>
    <col min="2568" max="2568" width="11.5703125" style="18" customWidth="1"/>
    <col min="2569" max="2569" width="4.85546875" style="18" customWidth="1"/>
    <col min="2570" max="2570" width="12.42578125" style="18" customWidth="1"/>
    <col min="2571" max="2571" width="5.140625" style="18" customWidth="1"/>
    <col min="2572" max="2572" width="11.42578125" style="18" customWidth="1"/>
    <col min="2573" max="2573" width="18.85546875" style="18" customWidth="1"/>
    <col min="2574" max="2574" width="23.140625" style="18" customWidth="1"/>
    <col min="2575" max="2575" width="18.5703125" style="18" customWidth="1"/>
    <col min="2576" max="2816" width="9.140625" style="18"/>
    <col min="2817" max="2817" width="7.5703125" style="18" customWidth="1"/>
    <col min="2818" max="2818" width="39.42578125" style="18" customWidth="1"/>
    <col min="2819" max="2820" width="13.140625" style="18" customWidth="1"/>
    <col min="2821" max="2821" width="14.28515625" style="18" customWidth="1"/>
    <col min="2822" max="2822" width="18.5703125" style="18" customWidth="1"/>
    <col min="2823" max="2823" width="6.42578125" style="18" customWidth="1"/>
    <col min="2824" max="2824" width="11.5703125" style="18" customWidth="1"/>
    <col min="2825" max="2825" width="4.85546875" style="18" customWidth="1"/>
    <col min="2826" max="2826" width="12.42578125" style="18" customWidth="1"/>
    <col min="2827" max="2827" width="5.140625" style="18" customWidth="1"/>
    <col min="2828" max="2828" width="11.42578125" style="18" customWidth="1"/>
    <col min="2829" max="2829" width="18.85546875" style="18" customWidth="1"/>
    <col min="2830" max="2830" width="23.140625" style="18" customWidth="1"/>
    <col min="2831" max="2831" width="18.5703125" style="18" customWidth="1"/>
    <col min="2832" max="3072" width="9.140625" style="18"/>
    <col min="3073" max="3073" width="7.5703125" style="18" customWidth="1"/>
    <col min="3074" max="3074" width="39.42578125" style="18" customWidth="1"/>
    <col min="3075" max="3076" width="13.140625" style="18" customWidth="1"/>
    <col min="3077" max="3077" width="14.28515625" style="18" customWidth="1"/>
    <col min="3078" max="3078" width="18.5703125" style="18" customWidth="1"/>
    <col min="3079" max="3079" width="6.42578125" style="18" customWidth="1"/>
    <col min="3080" max="3080" width="11.5703125" style="18" customWidth="1"/>
    <col min="3081" max="3081" width="4.85546875" style="18" customWidth="1"/>
    <col min="3082" max="3082" width="12.42578125" style="18" customWidth="1"/>
    <col min="3083" max="3083" width="5.140625" style="18" customWidth="1"/>
    <col min="3084" max="3084" width="11.42578125" style="18" customWidth="1"/>
    <col min="3085" max="3085" width="18.85546875" style="18" customWidth="1"/>
    <col min="3086" max="3086" width="23.140625" style="18" customWidth="1"/>
    <col min="3087" max="3087" width="18.5703125" style="18" customWidth="1"/>
    <col min="3088" max="3328" width="9.140625" style="18"/>
    <col min="3329" max="3329" width="7.5703125" style="18" customWidth="1"/>
    <col min="3330" max="3330" width="39.42578125" style="18" customWidth="1"/>
    <col min="3331" max="3332" width="13.140625" style="18" customWidth="1"/>
    <col min="3333" max="3333" width="14.28515625" style="18" customWidth="1"/>
    <col min="3334" max="3334" width="18.5703125" style="18" customWidth="1"/>
    <col min="3335" max="3335" width="6.42578125" style="18" customWidth="1"/>
    <col min="3336" max="3336" width="11.5703125" style="18" customWidth="1"/>
    <col min="3337" max="3337" width="4.85546875" style="18" customWidth="1"/>
    <col min="3338" max="3338" width="12.42578125" style="18" customWidth="1"/>
    <col min="3339" max="3339" width="5.140625" style="18" customWidth="1"/>
    <col min="3340" max="3340" width="11.42578125" style="18" customWidth="1"/>
    <col min="3341" max="3341" width="18.85546875" style="18" customWidth="1"/>
    <col min="3342" max="3342" width="23.140625" style="18" customWidth="1"/>
    <col min="3343" max="3343" width="18.5703125" style="18" customWidth="1"/>
    <col min="3344" max="3584" width="9.140625" style="18"/>
    <col min="3585" max="3585" width="7.5703125" style="18" customWidth="1"/>
    <col min="3586" max="3586" width="39.42578125" style="18" customWidth="1"/>
    <col min="3587" max="3588" width="13.140625" style="18" customWidth="1"/>
    <col min="3589" max="3589" width="14.28515625" style="18" customWidth="1"/>
    <col min="3590" max="3590" width="18.5703125" style="18" customWidth="1"/>
    <col min="3591" max="3591" width="6.42578125" style="18" customWidth="1"/>
    <col min="3592" max="3592" width="11.5703125" style="18" customWidth="1"/>
    <col min="3593" max="3593" width="4.85546875" style="18" customWidth="1"/>
    <col min="3594" max="3594" width="12.42578125" style="18" customWidth="1"/>
    <col min="3595" max="3595" width="5.140625" style="18" customWidth="1"/>
    <col min="3596" max="3596" width="11.42578125" style="18" customWidth="1"/>
    <col min="3597" max="3597" width="18.85546875" style="18" customWidth="1"/>
    <col min="3598" max="3598" width="23.140625" style="18" customWidth="1"/>
    <col min="3599" max="3599" width="18.5703125" style="18" customWidth="1"/>
    <col min="3600" max="3840" width="9.140625" style="18"/>
    <col min="3841" max="3841" width="7.5703125" style="18" customWidth="1"/>
    <col min="3842" max="3842" width="39.42578125" style="18" customWidth="1"/>
    <col min="3843" max="3844" width="13.140625" style="18" customWidth="1"/>
    <col min="3845" max="3845" width="14.28515625" style="18" customWidth="1"/>
    <col min="3846" max="3846" width="18.5703125" style="18" customWidth="1"/>
    <col min="3847" max="3847" width="6.42578125" style="18" customWidth="1"/>
    <col min="3848" max="3848" width="11.5703125" style="18" customWidth="1"/>
    <col min="3849" max="3849" width="4.85546875" style="18" customWidth="1"/>
    <col min="3850" max="3850" width="12.42578125" style="18" customWidth="1"/>
    <col min="3851" max="3851" width="5.140625" style="18" customWidth="1"/>
    <col min="3852" max="3852" width="11.42578125" style="18" customWidth="1"/>
    <col min="3853" max="3853" width="18.85546875" style="18" customWidth="1"/>
    <col min="3854" max="3854" width="23.140625" style="18" customWidth="1"/>
    <col min="3855" max="3855" width="18.5703125" style="18" customWidth="1"/>
    <col min="3856" max="4096" width="9.140625" style="18"/>
    <col min="4097" max="4097" width="7.5703125" style="18" customWidth="1"/>
    <col min="4098" max="4098" width="39.42578125" style="18" customWidth="1"/>
    <col min="4099" max="4100" width="13.140625" style="18" customWidth="1"/>
    <col min="4101" max="4101" width="14.28515625" style="18" customWidth="1"/>
    <col min="4102" max="4102" width="18.5703125" style="18" customWidth="1"/>
    <col min="4103" max="4103" width="6.42578125" style="18" customWidth="1"/>
    <col min="4104" max="4104" width="11.5703125" style="18" customWidth="1"/>
    <col min="4105" max="4105" width="4.85546875" style="18" customWidth="1"/>
    <col min="4106" max="4106" width="12.42578125" style="18" customWidth="1"/>
    <col min="4107" max="4107" width="5.140625" style="18" customWidth="1"/>
    <col min="4108" max="4108" width="11.42578125" style="18" customWidth="1"/>
    <col min="4109" max="4109" width="18.85546875" style="18" customWidth="1"/>
    <col min="4110" max="4110" width="23.140625" style="18" customWidth="1"/>
    <col min="4111" max="4111" width="18.5703125" style="18" customWidth="1"/>
    <col min="4112" max="4352" width="9.140625" style="18"/>
    <col min="4353" max="4353" width="7.5703125" style="18" customWidth="1"/>
    <col min="4354" max="4354" width="39.42578125" style="18" customWidth="1"/>
    <col min="4355" max="4356" width="13.140625" style="18" customWidth="1"/>
    <col min="4357" max="4357" width="14.28515625" style="18" customWidth="1"/>
    <col min="4358" max="4358" width="18.5703125" style="18" customWidth="1"/>
    <col min="4359" max="4359" width="6.42578125" style="18" customWidth="1"/>
    <col min="4360" max="4360" width="11.5703125" style="18" customWidth="1"/>
    <col min="4361" max="4361" width="4.85546875" style="18" customWidth="1"/>
    <col min="4362" max="4362" width="12.42578125" style="18" customWidth="1"/>
    <col min="4363" max="4363" width="5.140625" style="18" customWidth="1"/>
    <col min="4364" max="4364" width="11.42578125" style="18" customWidth="1"/>
    <col min="4365" max="4365" width="18.85546875" style="18" customWidth="1"/>
    <col min="4366" max="4366" width="23.140625" style="18" customWidth="1"/>
    <col min="4367" max="4367" width="18.5703125" style="18" customWidth="1"/>
    <col min="4368" max="4608" width="9.140625" style="18"/>
    <col min="4609" max="4609" width="7.5703125" style="18" customWidth="1"/>
    <col min="4610" max="4610" width="39.42578125" style="18" customWidth="1"/>
    <col min="4611" max="4612" width="13.140625" style="18" customWidth="1"/>
    <col min="4613" max="4613" width="14.28515625" style="18" customWidth="1"/>
    <col min="4614" max="4614" width="18.5703125" style="18" customWidth="1"/>
    <col min="4615" max="4615" width="6.42578125" style="18" customWidth="1"/>
    <col min="4616" max="4616" width="11.5703125" style="18" customWidth="1"/>
    <col min="4617" max="4617" width="4.85546875" style="18" customWidth="1"/>
    <col min="4618" max="4618" width="12.42578125" style="18" customWidth="1"/>
    <col min="4619" max="4619" width="5.140625" style="18" customWidth="1"/>
    <col min="4620" max="4620" width="11.42578125" style="18" customWidth="1"/>
    <col min="4621" max="4621" width="18.85546875" style="18" customWidth="1"/>
    <col min="4622" max="4622" width="23.140625" style="18" customWidth="1"/>
    <col min="4623" max="4623" width="18.5703125" style="18" customWidth="1"/>
    <col min="4624" max="4864" width="9.140625" style="18"/>
    <col min="4865" max="4865" width="7.5703125" style="18" customWidth="1"/>
    <col min="4866" max="4866" width="39.42578125" style="18" customWidth="1"/>
    <col min="4867" max="4868" width="13.140625" style="18" customWidth="1"/>
    <col min="4869" max="4869" width="14.28515625" style="18" customWidth="1"/>
    <col min="4870" max="4870" width="18.5703125" style="18" customWidth="1"/>
    <col min="4871" max="4871" width="6.42578125" style="18" customWidth="1"/>
    <col min="4872" max="4872" width="11.5703125" style="18" customWidth="1"/>
    <col min="4873" max="4873" width="4.85546875" style="18" customWidth="1"/>
    <col min="4874" max="4874" width="12.42578125" style="18" customWidth="1"/>
    <col min="4875" max="4875" width="5.140625" style="18" customWidth="1"/>
    <col min="4876" max="4876" width="11.42578125" style="18" customWidth="1"/>
    <col min="4877" max="4877" width="18.85546875" style="18" customWidth="1"/>
    <col min="4878" max="4878" width="23.140625" style="18" customWidth="1"/>
    <col min="4879" max="4879" width="18.5703125" style="18" customWidth="1"/>
    <col min="4880" max="5120" width="9.140625" style="18"/>
    <col min="5121" max="5121" width="7.5703125" style="18" customWidth="1"/>
    <col min="5122" max="5122" width="39.42578125" style="18" customWidth="1"/>
    <col min="5123" max="5124" width="13.140625" style="18" customWidth="1"/>
    <col min="5125" max="5125" width="14.28515625" style="18" customWidth="1"/>
    <col min="5126" max="5126" width="18.5703125" style="18" customWidth="1"/>
    <col min="5127" max="5127" width="6.42578125" style="18" customWidth="1"/>
    <col min="5128" max="5128" width="11.5703125" style="18" customWidth="1"/>
    <col min="5129" max="5129" width="4.85546875" style="18" customWidth="1"/>
    <col min="5130" max="5130" width="12.42578125" style="18" customWidth="1"/>
    <col min="5131" max="5131" width="5.140625" style="18" customWidth="1"/>
    <col min="5132" max="5132" width="11.42578125" style="18" customWidth="1"/>
    <col min="5133" max="5133" width="18.85546875" style="18" customWidth="1"/>
    <col min="5134" max="5134" width="23.140625" style="18" customWidth="1"/>
    <col min="5135" max="5135" width="18.5703125" style="18" customWidth="1"/>
    <col min="5136" max="5376" width="9.140625" style="18"/>
    <col min="5377" max="5377" width="7.5703125" style="18" customWidth="1"/>
    <col min="5378" max="5378" width="39.42578125" style="18" customWidth="1"/>
    <col min="5379" max="5380" width="13.140625" style="18" customWidth="1"/>
    <col min="5381" max="5381" width="14.28515625" style="18" customWidth="1"/>
    <col min="5382" max="5382" width="18.5703125" style="18" customWidth="1"/>
    <col min="5383" max="5383" width="6.42578125" style="18" customWidth="1"/>
    <col min="5384" max="5384" width="11.5703125" style="18" customWidth="1"/>
    <col min="5385" max="5385" width="4.85546875" style="18" customWidth="1"/>
    <col min="5386" max="5386" width="12.42578125" style="18" customWidth="1"/>
    <col min="5387" max="5387" width="5.140625" style="18" customWidth="1"/>
    <col min="5388" max="5388" width="11.42578125" style="18" customWidth="1"/>
    <col min="5389" max="5389" width="18.85546875" style="18" customWidth="1"/>
    <col min="5390" max="5390" width="23.140625" style="18" customWidth="1"/>
    <col min="5391" max="5391" width="18.5703125" style="18" customWidth="1"/>
    <col min="5392" max="5632" width="9.140625" style="18"/>
    <col min="5633" max="5633" width="7.5703125" style="18" customWidth="1"/>
    <col min="5634" max="5634" width="39.42578125" style="18" customWidth="1"/>
    <col min="5635" max="5636" width="13.140625" style="18" customWidth="1"/>
    <col min="5637" max="5637" width="14.28515625" style="18" customWidth="1"/>
    <col min="5638" max="5638" width="18.5703125" style="18" customWidth="1"/>
    <col min="5639" max="5639" width="6.42578125" style="18" customWidth="1"/>
    <col min="5640" max="5640" width="11.5703125" style="18" customWidth="1"/>
    <col min="5641" max="5641" width="4.85546875" style="18" customWidth="1"/>
    <col min="5642" max="5642" width="12.42578125" style="18" customWidth="1"/>
    <col min="5643" max="5643" width="5.140625" style="18" customWidth="1"/>
    <col min="5644" max="5644" width="11.42578125" style="18" customWidth="1"/>
    <col min="5645" max="5645" width="18.85546875" style="18" customWidth="1"/>
    <col min="5646" max="5646" width="23.140625" style="18" customWidth="1"/>
    <col min="5647" max="5647" width="18.5703125" style="18" customWidth="1"/>
    <col min="5648" max="5888" width="9.140625" style="18"/>
    <col min="5889" max="5889" width="7.5703125" style="18" customWidth="1"/>
    <col min="5890" max="5890" width="39.42578125" style="18" customWidth="1"/>
    <col min="5891" max="5892" width="13.140625" style="18" customWidth="1"/>
    <col min="5893" max="5893" width="14.28515625" style="18" customWidth="1"/>
    <col min="5894" max="5894" width="18.5703125" style="18" customWidth="1"/>
    <col min="5895" max="5895" width="6.42578125" style="18" customWidth="1"/>
    <col min="5896" max="5896" width="11.5703125" style="18" customWidth="1"/>
    <col min="5897" max="5897" width="4.85546875" style="18" customWidth="1"/>
    <col min="5898" max="5898" width="12.42578125" style="18" customWidth="1"/>
    <col min="5899" max="5899" width="5.140625" style="18" customWidth="1"/>
    <col min="5900" max="5900" width="11.42578125" style="18" customWidth="1"/>
    <col min="5901" max="5901" width="18.85546875" style="18" customWidth="1"/>
    <col min="5902" max="5902" width="23.140625" style="18" customWidth="1"/>
    <col min="5903" max="5903" width="18.5703125" style="18" customWidth="1"/>
    <col min="5904" max="6144" width="9.140625" style="18"/>
    <col min="6145" max="6145" width="7.5703125" style="18" customWidth="1"/>
    <col min="6146" max="6146" width="39.42578125" style="18" customWidth="1"/>
    <col min="6147" max="6148" width="13.140625" style="18" customWidth="1"/>
    <col min="6149" max="6149" width="14.28515625" style="18" customWidth="1"/>
    <col min="6150" max="6150" width="18.5703125" style="18" customWidth="1"/>
    <col min="6151" max="6151" width="6.42578125" style="18" customWidth="1"/>
    <col min="6152" max="6152" width="11.5703125" style="18" customWidth="1"/>
    <col min="6153" max="6153" width="4.85546875" style="18" customWidth="1"/>
    <col min="6154" max="6154" width="12.42578125" style="18" customWidth="1"/>
    <col min="6155" max="6155" width="5.140625" style="18" customWidth="1"/>
    <col min="6156" max="6156" width="11.42578125" style="18" customWidth="1"/>
    <col min="6157" max="6157" width="18.85546875" style="18" customWidth="1"/>
    <col min="6158" max="6158" width="23.140625" style="18" customWidth="1"/>
    <col min="6159" max="6159" width="18.5703125" style="18" customWidth="1"/>
    <col min="6160" max="6400" width="9.140625" style="18"/>
    <col min="6401" max="6401" width="7.5703125" style="18" customWidth="1"/>
    <col min="6402" max="6402" width="39.42578125" style="18" customWidth="1"/>
    <col min="6403" max="6404" width="13.140625" style="18" customWidth="1"/>
    <col min="6405" max="6405" width="14.28515625" style="18" customWidth="1"/>
    <col min="6406" max="6406" width="18.5703125" style="18" customWidth="1"/>
    <col min="6407" max="6407" width="6.42578125" style="18" customWidth="1"/>
    <col min="6408" max="6408" width="11.5703125" style="18" customWidth="1"/>
    <col min="6409" max="6409" width="4.85546875" style="18" customWidth="1"/>
    <col min="6410" max="6410" width="12.42578125" style="18" customWidth="1"/>
    <col min="6411" max="6411" width="5.140625" style="18" customWidth="1"/>
    <col min="6412" max="6412" width="11.42578125" style="18" customWidth="1"/>
    <col min="6413" max="6413" width="18.85546875" style="18" customWidth="1"/>
    <col min="6414" max="6414" width="23.140625" style="18" customWidth="1"/>
    <col min="6415" max="6415" width="18.5703125" style="18" customWidth="1"/>
    <col min="6416" max="6656" width="9.140625" style="18"/>
    <col min="6657" max="6657" width="7.5703125" style="18" customWidth="1"/>
    <col min="6658" max="6658" width="39.42578125" style="18" customWidth="1"/>
    <col min="6659" max="6660" width="13.140625" style="18" customWidth="1"/>
    <col min="6661" max="6661" width="14.28515625" style="18" customWidth="1"/>
    <col min="6662" max="6662" width="18.5703125" style="18" customWidth="1"/>
    <col min="6663" max="6663" width="6.42578125" style="18" customWidth="1"/>
    <col min="6664" max="6664" width="11.5703125" style="18" customWidth="1"/>
    <col min="6665" max="6665" width="4.85546875" style="18" customWidth="1"/>
    <col min="6666" max="6666" width="12.42578125" style="18" customWidth="1"/>
    <col min="6667" max="6667" width="5.140625" style="18" customWidth="1"/>
    <col min="6668" max="6668" width="11.42578125" style="18" customWidth="1"/>
    <col min="6669" max="6669" width="18.85546875" style="18" customWidth="1"/>
    <col min="6670" max="6670" width="23.140625" style="18" customWidth="1"/>
    <col min="6671" max="6671" width="18.5703125" style="18" customWidth="1"/>
    <col min="6672" max="6912" width="9.140625" style="18"/>
    <col min="6913" max="6913" width="7.5703125" style="18" customWidth="1"/>
    <col min="6914" max="6914" width="39.42578125" style="18" customWidth="1"/>
    <col min="6915" max="6916" width="13.140625" style="18" customWidth="1"/>
    <col min="6917" max="6917" width="14.28515625" style="18" customWidth="1"/>
    <col min="6918" max="6918" width="18.5703125" style="18" customWidth="1"/>
    <col min="6919" max="6919" width="6.42578125" style="18" customWidth="1"/>
    <col min="6920" max="6920" width="11.5703125" style="18" customWidth="1"/>
    <col min="6921" max="6921" width="4.85546875" style="18" customWidth="1"/>
    <col min="6922" max="6922" width="12.42578125" style="18" customWidth="1"/>
    <col min="6923" max="6923" width="5.140625" style="18" customWidth="1"/>
    <col min="6924" max="6924" width="11.42578125" style="18" customWidth="1"/>
    <col min="6925" max="6925" width="18.85546875" style="18" customWidth="1"/>
    <col min="6926" max="6926" width="23.140625" style="18" customWidth="1"/>
    <col min="6927" max="6927" width="18.5703125" style="18" customWidth="1"/>
    <col min="6928" max="7168" width="9.140625" style="18"/>
    <col min="7169" max="7169" width="7.5703125" style="18" customWidth="1"/>
    <col min="7170" max="7170" width="39.42578125" style="18" customWidth="1"/>
    <col min="7171" max="7172" width="13.140625" style="18" customWidth="1"/>
    <col min="7173" max="7173" width="14.28515625" style="18" customWidth="1"/>
    <col min="7174" max="7174" width="18.5703125" style="18" customWidth="1"/>
    <col min="7175" max="7175" width="6.42578125" style="18" customWidth="1"/>
    <col min="7176" max="7176" width="11.5703125" style="18" customWidth="1"/>
    <col min="7177" max="7177" width="4.85546875" style="18" customWidth="1"/>
    <col min="7178" max="7178" width="12.42578125" style="18" customWidth="1"/>
    <col min="7179" max="7179" width="5.140625" style="18" customWidth="1"/>
    <col min="7180" max="7180" width="11.42578125" style="18" customWidth="1"/>
    <col min="7181" max="7181" width="18.85546875" style="18" customWidth="1"/>
    <col min="7182" max="7182" width="23.140625" style="18" customWidth="1"/>
    <col min="7183" max="7183" width="18.5703125" style="18" customWidth="1"/>
    <col min="7184" max="7424" width="9.140625" style="18"/>
    <col min="7425" max="7425" width="7.5703125" style="18" customWidth="1"/>
    <col min="7426" max="7426" width="39.42578125" style="18" customWidth="1"/>
    <col min="7427" max="7428" width="13.140625" style="18" customWidth="1"/>
    <col min="7429" max="7429" width="14.28515625" style="18" customWidth="1"/>
    <col min="7430" max="7430" width="18.5703125" style="18" customWidth="1"/>
    <col min="7431" max="7431" width="6.42578125" style="18" customWidth="1"/>
    <col min="7432" max="7432" width="11.5703125" style="18" customWidth="1"/>
    <col min="7433" max="7433" width="4.85546875" style="18" customWidth="1"/>
    <col min="7434" max="7434" width="12.42578125" style="18" customWidth="1"/>
    <col min="7435" max="7435" width="5.140625" style="18" customWidth="1"/>
    <col min="7436" max="7436" width="11.42578125" style="18" customWidth="1"/>
    <col min="7437" max="7437" width="18.85546875" style="18" customWidth="1"/>
    <col min="7438" max="7438" width="23.140625" style="18" customWidth="1"/>
    <col min="7439" max="7439" width="18.5703125" style="18" customWidth="1"/>
    <col min="7440" max="7680" width="9.140625" style="18"/>
    <col min="7681" max="7681" width="7.5703125" style="18" customWidth="1"/>
    <col min="7682" max="7682" width="39.42578125" style="18" customWidth="1"/>
    <col min="7683" max="7684" width="13.140625" style="18" customWidth="1"/>
    <col min="7685" max="7685" width="14.28515625" style="18" customWidth="1"/>
    <col min="7686" max="7686" width="18.5703125" style="18" customWidth="1"/>
    <col min="7687" max="7687" width="6.42578125" style="18" customWidth="1"/>
    <col min="7688" max="7688" width="11.5703125" style="18" customWidth="1"/>
    <col min="7689" max="7689" width="4.85546875" style="18" customWidth="1"/>
    <col min="7690" max="7690" width="12.42578125" style="18" customWidth="1"/>
    <col min="7691" max="7691" width="5.140625" style="18" customWidth="1"/>
    <col min="7692" max="7692" width="11.42578125" style="18" customWidth="1"/>
    <col min="7693" max="7693" width="18.85546875" style="18" customWidth="1"/>
    <col min="7694" max="7694" width="23.140625" style="18" customWidth="1"/>
    <col min="7695" max="7695" width="18.5703125" style="18" customWidth="1"/>
    <col min="7696" max="7936" width="9.140625" style="18"/>
    <col min="7937" max="7937" width="7.5703125" style="18" customWidth="1"/>
    <col min="7938" max="7938" width="39.42578125" style="18" customWidth="1"/>
    <col min="7939" max="7940" width="13.140625" style="18" customWidth="1"/>
    <col min="7941" max="7941" width="14.28515625" style="18" customWidth="1"/>
    <col min="7942" max="7942" width="18.5703125" style="18" customWidth="1"/>
    <col min="7943" max="7943" width="6.42578125" style="18" customWidth="1"/>
    <col min="7944" max="7944" width="11.5703125" style="18" customWidth="1"/>
    <col min="7945" max="7945" width="4.85546875" style="18" customWidth="1"/>
    <col min="7946" max="7946" width="12.42578125" style="18" customWidth="1"/>
    <col min="7947" max="7947" width="5.140625" style="18" customWidth="1"/>
    <col min="7948" max="7948" width="11.42578125" style="18" customWidth="1"/>
    <col min="7949" max="7949" width="18.85546875" style="18" customWidth="1"/>
    <col min="7950" max="7950" width="23.140625" style="18" customWidth="1"/>
    <col min="7951" max="7951" width="18.5703125" style="18" customWidth="1"/>
    <col min="7952" max="8192" width="9.140625" style="18"/>
    <col min="8193" max="8193" width="7.5703125" style="18" customWidth="1"/>
    <col min="8194" max="8194" width="39.42578125" style="18" customWidth="1"/>
    <col min="8195" max="8196" width="13.140625" style="18" customWidth="1"/>
    <col min="8197" max="8197" width="14.28515625" style="18" customWidth="1"/>
    <col min="8198" max="8198" width="18.5703125" style="18" customWidth="1"/>
    <col min="8199" max="8199" width="6.42578125" style="18" customWidth="1"/>
    <col min="8200" max="8200" width="11.5703125" style="18" customWidth="1"/>
    <col min="8201" max="8201" width="4.85546875" style="18" customWidth="1"/>
    <col min="8202" max="8202" width="12.42578125" style="18" customWidth="1"/>
    <col min="8203" max="8203" width="5.140625" style="18" customWidth="1"/>
    <col min="8204" max="8204" width="11.42578125" style="18" customWidth="1"/>
    <col min="8205" max="8205" width="18.85546875" style="18" customWidth="1"/>
    <col min="8206" max="8206" width="23.140625" style="18" customWidth="1"/>
    <col min="8207" max="8207" width="18.5703125" style="18" customWidth="1"/>
    <col min="8208" max="8448" width="9.140625" style="18"/>
    <col min="8449" max="8449" width="7.5703125" style="18" customWidth="1"/>
    <col min="8450" max="8450" width="39.42578125" style="18" customWidth="1"/>
    <col min="8451" max="8452" width="13.140625" style="18" customWidth="1"/>
    <col min="8453" max="8453" width="14.28515625" style="18" customWidth="1"/>
    <col min="8454" max="8454" width="18.5703125" style="18" customWidth="1"/>
    <col min="8455" max="8455" width="6.42578125" style="18" customWidth="1"/>
    <col min="8456" max="8456" width="11.5703125" style="18" customWidth="1"/>
    <col min="8457" max="8457" width="4.85546875" style="18" customWidth="1"/>
    <col min="8458" max="8458" width="12.42578125" style="18" customWidth="1"/>
    <col min="8459" max="8459" width="5.140625" style="18" customWidth="1"/>
    <col min="8460" max="8460" width="11.42578125" style="18" customWidth="1"/>
    <col min="8461" max="8461" width="18.85546875" style="18" customWidth="1"/>
    <col min="8462" max="8462" width="23.140625" style="18" customWidth="1"/>
    <col min="8463" max="8463" width="18.5703125" style="18" customWidth="1"/>
    <col min="8464" max="8704" width="9.140625" style="18"/>
    <col min="8705" max="8705" width="7.5703125" style="18" customWidth="1"/>
    <col min="8706" max="8706" width="39.42578125" style="18" customWidth="1"/>
    <col min="8707" max="8708" width="13.140625" style="18" customWidth="1"/>
    <col min="8709" max="8709" width="14.28515625" style="18" customWidth="1"/>
    <col min="8710" max="8710" width="18.5703125" style="18" customWidth="1"/>
    <col min="8711" max="8711" width="6.42578125" style="18" customWidth="1"/>
    <col min="8712" max="8712" width="11.5703125" style="18" customWidth="1"/>
    <col min="8713" max="8713" width="4.85546875" style="18" customWidth="1"/>
    <col min="8714" max="8714" width="12.42578125" style="18" customWidth="1"/>
    <col min="8715" max="8715" width="5.140625" style="18" customWidth="1"/>
    <col min="8716" max="8716" width="11.42578125" style="18" customWidth="1"/>
    <col min="8717" max="8717" width="18.85546875" style="18" customWidth="1"/>
    <col min="8718" max="8718" width="23.140625" style="18" customWidth="1"/>
    <col min="8719" max="8719" width="18.5703125" style="18" customWidth="1"/>
    <col min="8720" max="8960" width="9.140625" style="18"/>
    <col min="8961" max="8961" width="7.5703125" style="18" customWidth="1"/>
    <col min="8962" max="8962" width="39.42578125" style="18" customWidth="1"/>
    <col min="8963" max="8964" width="13.140625" style="18" customWidth="1"/>
    <col min="8965" max="8965" width="14.28515625" style="18" customWidth="1"/>
    <col min="8966" max="8966" width="18.5703125" style="18" customWidth="1"/>
    <col min="8967" max="8967" width="6.42578125" style="18" customWidth="1"/>
    <col min="8968" max="8968" width="11.5703125" style="18" customWidth="1"/>
    <col min="8969" max="8969" width="4.85546875" style="18" customWidth="1"/>
    <col min="8970" max="8970" width="12.42578125" style="18" customWidth="1"/>
    <col min="8971" max="8971" width="5.140625" style="18" customWidth="1"/>
    <col min="8972" max="8972" width="11.42578125" style="18" customWidth="1"/>
    <col min="8973" max="8973" width="18.85546875" style="18" customWidth="1"/>
    <col min="8974" max="8974" width="23.140625" style="18" customWidth="1"/>
    <col min="8975" max="8975" width="18.5703125" style="18" customWidth="1"/>
    <col min="8976" max="9216" width="9.140625" style="18"/>
    <col min="9217" max="9217" width="7.5703125" style="18" customWidth="1"/>
    <col min="9218" max="9218" width="39.42578125" style="18" customWidth="1"/>
    <col min="9219" max="9220" width="13.140625" style="18" customWidth="1"/>
    <col min="9221" max="9221" width="14.28515625" style="18" customWidth="1"/>
    <col min="9222" max="9222" width="18.5703125" style="18" customWidth="1"/>
    <col min="9223" max="9223" width="6.42578125" style="18" customWidth="1"/>
    <col min="9224" max="9224" width="11.5703125" style="18" customWidth="1"/>
    <col min="9225" max="9225" width="4.85546875" style="18" customWidth="1"/>
    <col min="9226" max="9226" width="12.42578125" style="18" customWidth="1"/>
    <col min="9227" max="9227" width="5.140625" style="18" customWidth="1"/>
    <col min="9228" max="9228" width="11.42578125" style="18" customWidth="1"/>
    <col min="9229" max="9229" width="18.85546875" style="18" customWidth="1"/>
    <col min="9230" max="9230" width="23.140625" style="18" customWidth="1"/>
    <col min="9231" max="9231" width="18.5703125" style="18" customWidth="1"/>
    <col min="9232" max="9472" width="9.140625" style="18"/>
    <col min="9473" max="9473" width="7.5703125" style="18" customWidth="1"/>
    <col min="9474" max="9474" width="39.42578125" style="18" customWidth="1"/>
    <col min="9475" max="9476" width="13.140625" style="18" customWidth="1"/>
    <col min="9477" max="9477" width="14.28515625" style="18" customWidth="1"/>
    <col min="9478" max="9478" width="18.5703125" style="18" customWidth="1"/>
    <col min="9479" max="9479" width="6.42578125" style="18" customWidth="1"/>
    <col min="9480" max="9480" width="11.5703125" style="18" customWidth="1"/>
    <col min="9481" max="9481" width="4.85546875" style="18" customWidth="1"/>
    <col min="9482" max="9482" width="12.42578125" style="18" customWidth="1"/>
    <col min="9483" max="9483" width="5.140625" style="18" customWidth="1"/>
    <col min="9484" max="9484" width="11.42578125" style="18" customWidth="1"/>
    <col min="9485" max="9485" width="18.85546875" style="18" customWidth="1"/>
    <col min="9486" max="9486" width="23.140625" style="18" customWidth="1"/>
    <col min="9487" max="9487" width="18.5703125" style="18" customWidth="1"/>
    <col min="9488" max="9728" width="9.140625" style="18"/>
    <col min="9729" max="9729" width="7.5703125" style="18" customWidth="1"/>
    <col min="9730" max="9730" width="39.42578125" style="18" customWidth="1"/>
    <col min="9731" max="9732" width="13.140625" style="18" customWidth="1"/>
    <col min="9733" max="9733" width="14.28515625" style="18" customWidth="1"/>
    <col min="9734" max="9734" width="18.5703125" style="18" customWidth="1"/>
    <col min="9735" max="9735" width="6.42578125" style="18" customWidth="1"/>
    <col min="9736" max="9736" width="11.5703125" style="18" customWidth="1"/>
    <col min="9737" max="9737" width="4.85546875" style="18" customWidth="1"/>
    <col min="9738" max="9738" width="12.42578125" style="18" customWidth="1"/>
    <col min="9739" max="9739" width="5.140625" style="18" customWidth="1"/>
    <col min="9740" max="9740" width="11.42578125" style="18" customWidth="1"/>
    <col min="9741" max="9741" width="18.85546875" style="18" customWidth="1"/>
    <col min="9742" max="9742" width="23.140625" style="18" customWidth="1"/>
    <col min="9743" max="9743" width="18.5703125" style="18" customWidth="1"/>
    <col min="9744" max="9984" width="9.140625" style="18"/>
    <col min="9985" max="9985" width="7.5703125" style="18" customWidth="1"/>
    <col min="9986" max="9986" width="39.42578125" style="18" customWidth="1"/>
    <col min="9987" max="9988" width="13.140625" style="18" customWidth="1"/>
    <col min="9989" max="9989" width="14.28515625" style="18" customWidth="1"/>
    <col min="9990" max="9990" width="18.5703125" style="18" customWidth="1"/>
    <col min="9991" max="9991" width="6.42578125" style="18" customWidth="1"/>
    <col min="9992" max="9992" width="11.5703125" style="18" customWidth="1"/>
    <col min="9993" max="9993" width="4.85546875" style="18" customWidth="1"/>
    <col min="9994" max="9994" width="12.42578125" style="18" customWidth="1"/>
    <col min="9995" max="9995" width="5.140625" style="18" customWidth="1"/>
    <col min="9996" max="9996" width="11.42578125" style="18" customWidth="1"/>
    <col min="9997" max="9997" width="18.85546875" style="18" customWidth="1"/>
    <col min="9998" max="9998" width="23.140625" style="18" customWidth="1"/>
    <col min="9999" max="9999" width="18.5703125" style="18" customWidth="1"/>
    <col min="10000" max="10240" width="9.140625" style="18"/>
    <col min="10241" max="10241" width="7.5703125" style="18" customWidth="1"/>
    <col min="10242" max="10242" width="39.42578125" style="18" customWidth="1"/>
    <col min="10243" max="10244" width="13.140625" style="18" customWidth="1"/>
    <col min="10245" max="10245" width="14.28515625" style="18" customWidth="1"/>
    <col min="10246" max="10246" width="18.5703125" style="18" customWidth="1"/>
    <col min="10247" max="10247" width="6.42578125" style="18" customWidth="1"/>
    <col min="10248" max="10248" width="11.5703125" style="18" customWidth="1"/>
    <col min="10249" max="10249" width="4.85546875" style="18" customWidth="1"/>
    <col min="10250" max="10250" width="12.42578125" style="18" customWidth="1"/>
    <col min="10251" max="10251" width="5.140625" style="18" customWidth="1"/>
    <col min="10252" max="10252" width="11.42578125" style="18" customWidth="1"/>
    <col min="10253" max="10253" width="18.85546875" style="18" customWidth="1"/>
    <col min="10254" max="10254" width="23.140625" style="18" customWidth="1"/>
    <col min="10255" max="10255" width="18.5703125" style="18" customWidth="1"/>
    <col min="10256" max="10496" width="9.140625" style="18"/>
    <col min="10497" max="10497" width="7.5703125" style="18" customWidth="1"/>
    <col min="10498" max="10498" width="39.42578125" style="18" customWidth="1"/>
    <col min="10499" max="10500" width="13.140625" style="18" customWidth="1"/>
    <col min="10501" max="10501" width="14.28515625" style="18" customWidth="1"/>
    <col min="10502" max="10502" width="18.5703125" style="18" customWidth="1"/>
    <col min="10503" max="10503" width="6.42578125" style="18" customWidth="1"/>
    <col min="10504" max="10504" width="11.5703125" style="18" customWidth="1"/>
    <col min="10505" max="10505" width="4.85546875" style="18" customWidth="1"/>
    <col min="10506" max="10506" width="12.42578125" style="18" customWidth="1"/>
    <col min="10507" max="10507" width="5.140625" style="18" customWidth="1"/>
    <col min="10508" max="10508" width="11.42578125" style="18" customWidth="1"/>
    <col min="10509" max="10509" width="18.85546875" style="18" customWidth="1"/>
    <col min="10510" max="10510" width="23.140625" style="18" customWidth="1"/>
    <col min="10511" max="10511" width="18.5703125" style="18" customWidth="1"/>
    <col min="10512" max="10752" width="9.140625" style="18"/>
    <col min="10753" max="10753" width="7.5703125" style="18" customWidth="1"/>
    <col min="10754" max="10754" width="39.42578125" style="18" customWidth="1"/>
    <col min="10755" max="10756" width="13.140625" style="18" customWidth="1"/>
    <col min="10757" max="10757" width="14.28515625" style="18" customWidth="1"/>
    <col min="10758" max="10758" width="18.5703125" style="18" customWidth="1"/>
    <col min="10759" max="10759" width="6.42578125" style="18" customWidth="1"/>
    <col min="10760" max="10760" width="11.5703125" style="18" customWidth="1"/>
    <col min="10761" max="10761" width="4.85546875" style="18" customWidth="1"/>
    <col min="10762" max="10762" width="12.42578125" style="18" customWidth="1"/>
    <col min="10763" max="10763" width="5.140625" style="18" customWidth="1"/>
    <col min="10764" max="10764" width="11.42578125" style="18" customWidth="1"/>
    <col min="10765" max="10765" width="18.85546875" style="18" customWidth="1"/>
    <col min="10766" max="10766" width="23.140625" style="18" customWidth="1"/>
    <col min="10767" max="10767" width="18.5703125" style="18" customWidth="1"/>
    <col min="10768" max="11008" width="9.140625" style="18"/>
    <col min="11009" max="11009" width="7.5703125" style="18" customWidth="1"/>
    <col min="11010" max="11010" width="39.42578125" style="18" customWidth="1"/>
    <col min="11011" max="11012" width="13.140625" style="18" customWidth="1"/>
    <col min="11013" max="11013" width="14.28515625" style="18" customWidth="1"/>
    <col min="11014" max="11014" width="18.5703125" style="18" customWidth="1"/>
    <col min="11015" max="11015" width="6.42578125" style="18" customWidth="1"/>
    <col min="11016" max="11016" width="11.5703125" style="18" customWidth="1"/>
    <col min="11017" max="11017" width="4.85546875" style="18" customWidth="1"/>
    <col min="11018" max="11018" width="12.42578125" style="18" customWidth="1"/>
    <col min="11019" max="11019" width="5.140625" style="18" customWidth="1"/>
    <col min="11020" max="11020" width="11.42578125" style="18" customWidth="1"/>
    <col min="11021" max="11021" width="18.85546875" style="18" customWidth="1"/>
    <col min="11022" max="11022" width="23.140625" style="18" customWidth="1"/>
    <col min="11023" max="11023" width="18.5703125" style="18" customWidth="1"/>
    <col min="11024" max="11264" width="9.140625" style="18"/>
    <col min="11265" max="11265" width="7.5703125" style="18" customWidth="1"/>
    <col min="11266" max="11266" width="39.42578125" style="18" customWidth="1"/>
    <col min="11267" max="11268" width="13.140625" style="18" customWidth="1"/>
    <col min="11269" max="11269" width="14.28515625" style="18" customWidth="1"/>
    <col min="11270" max="11270" width="18.5703125" style="18" customWidth="1"/>
    <col min="11271" max="11271" width="6.42578125" style="18" customWidth="1"/>
    <col min="11272" max="11272" width="11.5703125" style="18" customWidth="1"/>
    <col min="11273" max="11273" width="4.85546875" style="18" customWidth="1"/>
    <col min="11274" max="11274" width="12.42578125" style="18" customWidth="1"/>
    <col min="11275" max="11275" width="5.140625" style="18" customWidth="1"/>
    <col min="11276" max="11276" width="11.42578125" style="18" customWidth="1"/>
    <col min="11277" max="11277" width="18.85546875" style="18" customWidth="1"/>
    <col min="11278" max="11278" width="23.140625" style="18" customWidth="1"/>
    <col min="11279" max="11279" width="18.5703125" style="18" customWidth="1"/>
    <col min="11280" max="11520" width="9.140625" style="18"/>
    <col min="11521" max="11521" width="7.5703125" style="18" customWidth="1"/>
    <col min="11522" max="11522" width="39.42578125" style="18" customWidth="1"/>
    <col min="11523" max="11524" width="13.140625" style="18" customWidth="1"/>
    <col min="11525" max="11525" width="14.28515625" style="18" customWidth="1"/>
    <col min="11526" max="11526" width="18.5703125" style="18" customWidth="1"/>
    <col min="11527" max="11527" width="6.42578125" style="18" customWidth="1"/>
    <col min="11528" max="11528" width="11.5703125" style="18" customWidth="1"/>
    <col min="11529" max="11529" width="4.85546875" style="18" customWidth="1"/>
    <col min="11530" max="11530" width="12.42578125" style="18" customWidth="1"/>
    <col min="11531" max="11531" width="5.140625" style="18" customWidth="1"/>
    <col min="11532" max="11532" width="11.42578125" style="18" customWidth="1"/>
    <col min="11533" max="11533" width="18.85546875" style="18" customWidth="1"/>
    <col min="11534" max="11534" width="23.140625" style="18" customWidth="1"/>
    <col min="11535" max="11535" width="18.5703125" style="18" customWidth="1"/>
    <col min="11536" max="11776" width="9.140625" style="18"/>
    <col min="11777" max="11777" width="7.5703125" style="18" customWidth="1"/>
    <col min="11778" max="11778" width="39.42578125" style="18" customWidth="1"/>
    <col min="11779" max="11780" width="13.140625" style="18" customWidth="1"/>
    <col min="11781" max="11781" width="14.28515625" style="18" customWidth="1"/>
    <col min="11782" max="11782" width="18.5703125" style="18" customWidth="1"/>
    <col min="11783" max="11783" width="6.42578125" style="18" customWidth="1"/>
    <col min="11784" max="11784" width="11.5703125" style="18" customWidth="1"/>
    <col min="11785" max="11785" width="4.85546875" style="18" customWidth="1"/>
    <col min="11786" max="11786" width="12.42578125" style="18" customWidth="1"/>
    <col min="11787" max="11787" width="5.140625" style="18" customWidth="1"/>
    <col min="11788" max="11788" width="11.42578125" style="18" customWidth="1"/>
    <col min="11789" max="11789" width="18.85546875" style="18" customWidth="1"/>
    <col min="11790" max="11790" width="23.140625" style="18" customWidth="1"/>
    <col min="11791" max="11791" width="18.5703125" style="18" customWidth="1"/>
    <col min="11792" max="12032" width="9.140625" style="18"/>
    <col min="12033" max="12033" width="7.5703125" style="18" customWidth="1"/>
    <col min="12034" max="12034" width="39.42578125" style="18" customWidth="1"/>
    <col min="12035" max="12036" width="13.140625" style="18" customWidth="1"/>
    <col min="12037" max="12037" width="14.28515625" style="18" customWidth="1"/>
    <col min="12038" max="12038" width="18.5703125" style="18" customWidth="1"/>
    <col min="12039" max="12039" width="6.42578125" style="18" customWidth="1"/>
    <col min="12040" max="12040" width="11.5703125" style="18" customWidth="1"/>
    <col min="12041" max="12041" width="4.85546875" style="18" customWidth="1"/>
    <col min="12042" max="12042" width="12.42578125" style="18" customWidth="1"/>
    <col min="12043" max="12043" width="5.140625" style="18" customWidth="1"/>
    <col min="12044" max="12044" width="11.42578125" style="18" customWidth="1"/>
    <col min="12045" max="12045" width="18.85546875" style="18" customWidth="1"/>
    <col min="12046" max="12046" width="23.140625" style="18" customWidth="1"/>
    <col min="12047" max="12047" width="18.5703125" style="18" customWidth="1"/>
    <col min="12048" max="12288" width="9.140625" style="18"/>
    <col min="12289" max="12289" width="7.5703125" style="18" customWidth="1"/>
    <col min="12290" max="12290" width="39.42578125" style="18" customWidth="1"/>
    <col min="12291" max="12292" width="13.140625" style="18" customWidth="1"/>
    <col min="12293" max="12293" width="14.28515625" style="18" customWidth="1"/>
    <col min="12294" max="12294" width="18.5703125" style="18" customWidth="1"/>
    <col min="12295" max="12295" width="6.42578125" style="18" customWidth="1"/>
    <col min="12296" max="12296" width="11.5703125" style="18" customWidth="1"/>
    <col min="12297" max="12297" width="4.85546875" style="18" customWidth="1"/>
    <col min="12298" max="12298" width="12.42578125" style="18" customWidth="1"/>
    <col min="12299" max="12299" width="5.140625" style="18" customWidth="1"/>
    <col min="12300" max="12300" width="11.42578125" style="18" customWidth="1"/>
    <col min="12301" max="12301" width="18.85546875" style="18" customWidth="1"/>
    <col min="12302" max="12302" width="23.140625" style="18" customWidth="1"/>
    <col min="12303" max="12303" width="18.5703125" style="18" customWidth="1"/>
    <col min="12304" max="12544" width="9.140625" style="18"/>
    <col min="12545" max="12545" width="7.5703125" style="18" customWidth="1"/>
    <col min="12546" max="12546" width="39.42578125" style="18" customWidth="1"/>
    <col min="12547" max="12548" width="13.140625" style="18" customWidth="1"/>
    <col min="12549" max="12549" width="14.28515625" style="18" customWidth="1"/>
    <col min="12550" max="12550" width="18.5703125" style="18" customWidth="1"/>
    <col min="12551" max="12551" width="6.42578125" style="18" customWidth="1"/>
    <col min="12552" max="12552" width="11.5703125" style="18" customWidth="1"/>
    <col min="12553" max="12553" width="4.85546875" style="18" customWidth="1"/>
    <col min="12554" max="12554" width="12.42578125" style="18" customWidth="1"/>
    <col min="12555" max="12555" width="5.140625" style="18" customWidth="1"/>
    <col min="12556" max="12556" width="11.42578125" style="18" customWidth="1"/>
    <col min="12557" max="12557" width="18.85546875" style="18" customWidth="1"/>
    <col min="12558" max="12558" width="23.140625" style="18" customWidth="1"/>
    <col min="12559" max="12559" width="18.5703125" style="18" customWidth="1"/>
    <col min="12560" max="12800" width="9.140625" style="18"/>
    <col min="12801" max="12801" width="7.5703125" style="18" customWidth="1"/>
    <col min="12802" max="12802" width="39.42578125" style="18" customWidth="1"/>
    <col min="12803" max="12804" width="13.140625" style="18" customWidth="1"/>
    <col min="12805" max="12805" width="14.28515625" style="18" customWidth="1"/>
    <col min="12806" max="12806" width="18.5703125" style="18" customWidth="1"/>
    <col min="12807" max="12807" width="6.42578125" style="18" customWidth="1"/>
    <col min="12808" max="12808" width="11.5703125" style="18" customWidth="1"/>
    <col min="12809" max="12809" width="4.85546875" style="18" customWidth="1"/>
    <col min="12810" max="12810" width="12.42578125" style="18" customWidth="1"/>
    <col min="12811" max="12811" width="5.140625" style="18" customWidth="1"/>
    <col min="12812" max="12812" width="11.42578125" style="18" customWidth="1"/>
    <col min="12813" max="12813" width="18.85546875" style="18" customWidth="1"/>
    <col min="12814" max="12814" width="23.140625" style="18" customWidth="1"/>
    <col min="12815" max="12815" width="18.5703125" style="18" customWidth="1"/>
    <col min="12816" max="13056" width="9.140625" style="18"/>
    <col min="13057" max="13057" width="7.5703125" style="18" customWidth="1"/>
    <col min="13058" max="13058" width="39.42578125" style="18" customWidth="1"/>
    <col min="13059" max="13060" width="13.140625" style="18" customWidth="1"/>
    <col min="13061" max="13061" width="14.28515625" style="18" customWidth="1"/>
    <col min="13062" max="13062" width="18.5703125" style="18" customWidth="1"/>
    <col min="13063" max="13063" width="6.42578125" style="18" customWidth="1"/>
    <col min="13064" max="13064" width="11.5703125" style="18" customWidth="1"/>
    <col min="13065" max="13065" width="4.85546875" style="18" customWidth="1"/>
    <col min="13066" max="13066" width="12.42578125" style="18" customWidth="1"/>
    <col min="13067" max="13067" width="5.140625" style="18" customWidth="1"/>
    <col min="13068" max="13068" width="11.42578125" style="18" customWidth="1"/>
    <col min="13069" max="13069" width="18.85546875" style="18" customWidth="1"/>
    <col min="13070" max="13070" width="23.140625" style="18" customWidth="1"/>
    <col min="13071" max="13071" width="18.5703125" style="18" customWidth="1"/>
    <col min="13072" max="13312" width="9.140625" style="18"/>
    <col min="13313" max="13313" width="7.5703125" style="18" customWidth="1"/>
    <col min="13314" max="13314" width="39.42578125" style="18" customWidth="1"/>
    <col min="13315" max="13316" width="13.140625" style="18" customWidth="1"/>
    <col min="13317" max="13317" width="14.28515625" style="18" customWidth="1"/>
    <col min="13318" max="13318" width="18.5703125" style="18" customWidth="1"/>
    <col min="13319" max="13319" width="6.42578125" style="18" customWidth="1"/>
    <col min="13320" max="13320" width="11.5703125" style="18" customWidth="1"/>
    <col min="13321" max="13321" width="4.85546875" style="18" customWidth="1"/>
    <col min="13322" max="13322" width="12.42578125" style="18" customWidth="1"/>
    <col min="13323" max="13323" width="5.140625" style="18" customWidth="1"/>
    <col min="13324" max="13324" width="11.42578125" style="18" customWidth="1"/>
    <col min="13325" max="13325" width="18.85546875" style="18" customWidth="1"/>
    <col min="13326" max="13326" width="23.140625" style="18" customWidth="1"/>
    <col min="13327" max="13327" width="18.5703125" style="18" customWidth="1"/>
    <col min="13328" max="13568" width="9.140625" style="18"/>
    <col min="13569" max="13569" width="7.5703125" style="18" customWidth="1"/>
    <col min="13570" max="13570" width="39.42578125" style="18" customWidth="1"/>
    <col min="13571" max="13572" width="13.140625" style="18" customWidth="1"/>
    <col min="13573" max="13573" width="14.28515625" style="18" customWidth="1"/>
    <col min="13574" max="13574" width="18.5703125" style="18" customWidth="1"/>
    <col min="13575" max="13575" width="6.42578125" style="18" customWidth="1"/>
    <col min="13576" max="13576" width="11.5703125" style="18" customWidth="1"/>
    <col min="13577" max="13577" width="4.85546875" style="18" customWidth="1"/>
    <col min="13578" max="13578" width="12.42578125" style="18" customWidth="1"/>
    <col min="13579" max="13579" width="5.140625" style="18" customWidth="1"/>
    <col min="13580" max="13580" width="11.42578125" style="18" customWidth="1"/>
    <col min="13581" max="13581" width="18.85546875" style="18" customWidth="1"/>
    <col min="13582" max="13582" width="23.140625" style="18" customWidth="1"/>
    <col min="13583" max="13583" width="18.5703125" style="18" customWidth="1"/>
    <col min="13584" max="13824" width="9.140625" style="18"/>
    <col min="13825" max="13825" width="7.5703125" style="18" customWidth="1"/>
    <col min="13826" max="13826" width="39.42578125" style="18" customWidth="1"/>
    <col min="13827" max="13828" width="13.140625" style="18" customWidth="1"/>
    <col min="13829" max="13829" width="14.28515625" style="18" customWidth="1"/>
    <col min="13830" max="13830" width="18.5703125" style="18" customWidth="1"/>
    <col min="13831" max="13831" width="6.42578125" style="18" customWidth="1"/>
    <col min="13832" max="13832" width="11.5703125" style="18" customWidth="1"/>
    <col min="13833" max="13833" width="4.85546875" style="18" customWidth="1"/>
    <col min="13834" max="13834" width="12.42578125" style="18" customWidth="1"/>
    <col min="13835" max="13835" width="5.140625" style="18" customWidth="1"/>
    <col min="13836" max="13836" width="11.42578125" style="18" customWidth="1"/>
    <col min="13837" max="13837" width="18.85546875" style="18" customWidth="1"/>
    <col min="13838" max="13838" width="23.140625" style="18" customWidth="1"/>
    <col min="13839" max="13839" width="18.5703125" style="18" customWidth="1"/>
    <col min="13840" max="14080" width="9.140625" style="18"/>
    <col min="14081" max="14081" width="7.5703125" style="18" customWidth="1"/>
    <col min="14082" max="14082" width="39.42578125" style="18" customWidth="1"/>
    <col min="14083" max="14084" width="13.140625" style="18" customWidth="1"/>
    <col min="14085" max="14085" width="14.28515625" style="18" customWidth="1"/>
    <col min="14086" max="14086" width="18.5703125" style="18" customWidth="1"/>
    <col min="14087" max="14087" width="6.42578125" style="18" customWidth="1"/>
    <col min="14088" max="14088" width="11.5703125" style="18" customWidth="1"/>
    <col min="14089" max="14089" width="4.85546875" style="18" customWidth="1"/>
    <col min="14090" max="14090" width="12.42578125" style="18" customWidth="1"/>
    <col min="14091" max="14091" width="5.140625" style="18" customWidth="1"/>
    <col min="14092" max="14092" width="11.42578125" style="18" customWidth="1"/>
    <col min="14093" max="14093" width="18.85546875" style="18" customWidth="1"/>
    <col min="14094" max="14094" width="23.140625" style="18" customWidth="1"/>
    <col min="14095" max="14095" width="18.5703125" style="18" customWidth="1"/>
    <col min="14096" max="14336" width="9.140625" style="18"/>
    <col min="14337" max="14337" width="7.5703125" style="18" customWidth="1"/>
    <col min="14338" max="14338" width="39.42578125" style="18" customWidth="1"/>
    <col min="14339" max="14340" width="13.140625" style="18" customWidth="1"/>
    <col min="14341" max="14341" width="14.28515625" style="18" customWidth="1"/>
    <col min="14342" max="14342" width="18.5703125" style="18" customWidth="1"/>
    <col min="14343" max="14343" width="6.42578125" style="18" customWidth="1"/>
    <col min="14344" max="14344" width="11.5703125" style="18" customWidth="1"/>
    <col min="14345" max="14345" width="4.85546875" style="18" customWidth="1"/>
    <col min="14346" max="14346" width="12.42578125" style="18" customWidth="1"/>
    <col min="14347" max="14347" width="5.140625" style="18" customWidth="1"/>
    <col min="14348" max="14348" width="11.42578125" style="18" customWidth="1"/>
    <col min="14349" max="14349" width="18.85546875" style="18" customWidth="1"/>
    <col min="14350" max="14350" width="23.140625" style="18" customWidth="1"/>
    <col min="14351" max="14351" width="18.5703125" style="18" customWidth="1"/>
    <col min="14352" max="14592" width="9.140625" style="18"/>
    <col min="14593" max="14593" width="7.5703125" style="18" customWidth="1"/>
    <col min="14594" max="14594" width="39.42578125" style="18" customWidth="1"/>
    <col min="14595" max="14596" width="13.140625" style="18" customWidth="1"/>
    <col min="14597" max="14597" width="14.28515625" style="18" customWidth="1"/>
    <col min="14598" max="14598" width="18.5703125" style="18" customWidth="1"/>
    <col min="14599" max="14599" width="6.42578125" style="18" customWidth="1"/>
    <col min="14600" max="14600" width="11.5703125" style="18" customWidth="1"/>
    <col min="14601" max="14601" width="4.85546875" style="18" customWidth="1"/>
    <col min="14602" max="14602" width="12.42578125" style="18" customWidth="1"/>
    <col min="14603" max="14603" width="5.140625" style="18" customWidth="1"/>
    <col min="14604" max="14604" width="11.42578125" style="18" customWidth="1"/>
    <col min="14605" max="14605" width="18.85546875" style="18" customWidth="1"/>
    <col min="14606" max="14606" width="23.140625" style="18" customWidth="1"/>
    <col min="14607" max="14607" width="18.5703125" style="18" customWidth="1"/>
    <col min="14608" max="14848" width="9.140625" style="18"/>
    <col min="14849" max="14849" width="7.5703125" style="18" customWidth="1"/>
    <col min="14850" max="14850" width="39.42578125" style="18" customWidth="1"/>
    <col min="14851" max="14852" width="13.140625" style="18" customWidth="1"/>
    <col min="14853" max="14853" width="14.28515625" style="18" customWidth="1"/>
    <col min="14854" max="14854" width="18.5703125" style="18" customWidth="1"/>
    <col min="14855" max="14855" width="6.42578125" style="18" customWidth="1"/>
    <col min="14856" max="14856" width="11.5703125" style="18" customWidth="1"/>
    <col min="14857" max="14857" width="4.85546875" style="18" customWidth="1"/>
    <col min="14858" max="14858" width="12.42578125" style="18" customWidth="1"/>
    <col min="14859" max="14859" width="5.140625" style="18" customWidth="1"/>
    <col min="14860" max="14860" width="11.42578125" style="18" customWidth="1"/>
    <col min="14861" max="14861" width="18.85546875" style="18" customWidth="1"/>
    <col min="14862" max="14862" width="23.140625" style="18" customWidth="1"/>
    <col min="14863" max="14863" width="18.5703125" style="18" customWidth="1"/>
    <col min="14864" max="15104" width="9.140625" style="18"/>
    <col min="15105" max="15105" width="7.5703125" style="18" customWidth="1"/>
    <col min="15106" max="15106" width="39.42578125" style="18" customWidth="1"/>
    <col min="15107" max="15108" width="13.140625" style="18" customWidth="1"/>
    <col min="15109" max="15109" width="14.28515625" style="18" customWidth="1"/>
    <col min="15110" max="15110" width="18.5703125" style="18" customWidth="1"/>
    <col min="15111" max="15111" width="6.42578125" style="18" customWidth="1"/>
    <col min="15112" max="15112" width="11.5703125" style="18" customWidth="1"/>
    <col min="15113" max="15113" width="4.85546875" style="18" customWidth="1"/>
    <col min="15114" max="15114" width="12.42578125" style="18" customWidth="1"/>
    <col min="15115" max="15115" width="5.140625" style="18" customWidth="1"/>
    <col min="15116" max="15116" width="11.42578125" style="18" customWidth="1"/>
    <col min="15117" max="15117" width="18.85546875" style="18" customWidth="1"/>
    <col min="15118" max="15118" width="23.140625" style="18" customWidth="1"/>
    <col min="15119" max="15119" width="18.5703125" style="18" customWidth="1"/>
    <col min="15120" max="15360" width="9.140625" style="18"/>
    <col min="15361" max="15361" width="7.5703125" style="18" customWidth="1"/>
    <col min="15362" max="15362" width="39.42578125" style="18" customWidth="1"/>
    <col min="15363" max="15364" width="13.140625" style="18" customWidth="1"/>
    <col min="15365" max="15365" width="14.28515625" style="18" customWidth="1"/>
    <col min="15366" max="15366" width="18.5703125" style="18" customWidth="1"/>
    <col min="15367" max="15367" width="6.42578125" style="18" customWidth="1"/>
    <col min="15368" max="15368" width="11.5703125" style="18" customWidth="1"/>
    <col min="15369" max="15369" width="4.85546875" style="18" customWidth="1"/>
    <col min="15370" max="15370" width="12.42578125" style="18" customWidth="1"/>
    <col min="15371" max="15371" width="5.140625" style="18" customWidth="1"/>
    <col min="15372" max="15372" width="11.42578125" style="18" customWidth="1"/>
    <col min="15373" max="15373" width="18.85546875" style="18" customWidth="1"/>
    <col min="15374" max="15374" width="23.140625" style="18" customWidth="1"/>
    <col min="15375" max="15375" width="18.5703125" style="18" customWidth="1"/>
    <col min="15376" max="15616" width="9.140625" style="18"/>
    <col min="15617" max="15617" width="7.5703125" style="18" customWidth="1"/>
    <col min="15618" max="15618" width="39.42578125" style="18" customWidth="1"/>
    <col min="15619" max="15620" width="13.140625" style="18" customWidth="1"/>
    <col min="15621" max="15621" width="14.28515625" style="18" customWidth="1"/>
    <col min="15622" max="15622" width="18.5703125" style="18" customWidth="1"/>
    <col min="15623" max="15623" width="6.42578125" style="18" customWidth="1"/>
    <col min="15624" max="15624" width="11.5703125" style="18" customWidth="1"/>
    <col min="15625" max="15625" width="4.85546875" style="18" customWidth="1"/>
    <col min="15626" max="15626" width="12.42578125" style="18" customWidth="1"/>
    <col min="15627" max="15627" width="5.140625" style="18" customWidth="1"/>
    <col min="15628" max="15628" width="11.42578125" style="18" customWidth="1"/>
    <col min="15629" max="15629" width="18.85546875" style="18" customWidth="1"/>
    <col min="15630" max="15630" width="23.140625" style="18" customWidth="1"/>
    <col min="15631" max="15631" width="18.5703125" style="18" customWidth="1"/>
    <col min="15632" max="15872" width="9.140625" style="18"/>
    <col min="15873" max="15873" width="7.5703125" style="18" customWidth="1"/>
    <col min="15874" max="15874" width="39.42578125" style="18" customWidth="1"/>
    <col min="15875" max="15876" width="13.140625" style="18" customWidth="1"/>
    <col min="15877" max="15877" width="14.28515625" style="18" customWidth="1"/>
    <col min="15878" max="15878" width="18.5703125" style="18" customWidth="1"/>
    <col min="15879" max="15879" width="6.42578125" style="18" customWidth="1"/>
    <col min="15880" max="15880" width="11.5703125" style="18" customWidth="1"/>
    <col min="15881" max="15881" width="4.85546875" style="18" customWidth="1"/>
    <col min="15882" max="15882" width="12.42578125" style="18" customWidth="1"/>
    <col min="15883" max="15883" width="5.140625" style="18" customWidth="1"/>
    <col min="15884" max="15884" width="11.42578125" style="18" customWidth="1"/>
    <col min="15885" max="15885" width="18.85546875" style="18" customWidth="1"/>
    <col min="15886" max="15886" width="23.140625" style="18" customWidth="1"/>
    <col min="15887" max="15887" width="18.5703125" style="18" customWidth="1"/>
    <col min="15888" max="16128" width="9.140625" style="18"/>
    <col min="16129" max="16129" width="7.5703125" style="18" customWidth="1"/>
    <col min="16130" max="16130" width="39.42578125" style="18" customWidth="1"/>
    <col min="16131" max="16132" width="13.140625" style="18" customWidth="1"/>
    <col min="16133" max="16133" width="14.28515625" style="18" customWidth="1"/>
    <col min="16134" max="16134" width="18.5703125" style="18" customWidth="1"/>
    <col min="16135" max="16135" width="6.42578125" style="18" customWidth="1"/>
    <col min="16136" max="16136" width="11.5703125" style="18" customWidth="1"/>
    <col min="16137" max="16137" width="4.85546875" style="18" customWidth="1"/>
    <col min="16138" max="16138" width="12.42578125" style="18" customWidth="1"/>
    <col min="16139" max="16139" width="5.140625" style="18" customWidth="1"/>
    <col min="16140" max="16140" width="11.42578125" style="18" customWidth="1"/>
    <col min="16141" max="16141" width="18.85546875" style="18" customWidth="1"/>
    <col min="16142" max="16142" width="23.140625" style="18" customWidth="1"/>
    <col min="16143" max="16143" width="18.5703125" style="18" customWidth="1"/>
    <col min="16144" max="16384" width="9.140625" style="18"/>
  </cols>
  <sheetData>
    <row r="1" spans="1:19" ht="12.95" x14ac:dyDescent="0.25">
      <c r="A1" s="154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4.45" customHeight="1" x14ac:dyDescent="0.2">
      <c r="A2" s="173" t="s">
        <v>7</v>
      </c>
      <c r="B2" s="17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15" customHeight="1" x14ac:dyDescent="0.2">
      <c r="A3" s="173"/>
      <c r="B3" s="17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12.95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19" ht="15.75" customHeight="1" x14ac:dyDescent="0.25">
      <c r="A5" s="129" t="s">
        <v>80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ht="12.95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19" ht="15.75" customHeight="1" x14ac:dyDescent="0.2">
      <c r="A7" s="129" t="s">
        <v>22</v>
      </c>
      <c r="B7" s="129" t="s">
        <v>23</v>
      </c>
      <c r="C7" s="129" t="s">
        <v>45</v>
      </c>
      <c r="D7" s="129" t="s">
        <v>1</v>
      </c>
      <c r="E7" s="129" t="s">
        <v>85</v>
      </c>
      <c r="F7" s="129" t="s">
        <v>86</v>
      </c>
      <c r="G7" s="129" t="s">
        <v>87</v>
      </c>
      <c r="H7" s="129" t="s">
        <v>46</v>
      </c>
      <c r="I7" s="129" t="s">
        <v>47</v>
      </c>
      <c r="J7" s="129"/>
      <c r="K7" s="129"/>
      <c r="L7" s="129"/>
      <c r="M7" s="129"/>
      <c r="N7" s="129"/>
      <c r="O7" s="129" t="s">
        <v>48</v>
      </c>
      <c r="P7" s="129" t="s">
        <v>49</v>
      </c>
      <c r="Q7" s="129" t="s">
        <v>89</v>
      </c>
      <c r="R7" s="129" t="s">
        <v>90</v>
      </c>
      <c r="S7" s="129" t="s">
        <v>71</v>
      </c>
    </row>
    <row r="8" spans="1:19" x14ac:dyDescent="0.2">
      <c r="A8" s="129"/>
      <c r="B8" s="129"/>
      <c r="C8" s="129"/>
      <c r="D8" s="129"/>
      <c r="E8" s="129"/>
      <c r="F8" s="129"/>
      <c r="G8" s="129"/>
      <c r="H8" s="129"/>
      <c r="I8" s="129" t="s">
        <v>31</v>
      </c>
      <c r="J8" s="129"/>
      <c r="K8" s="129" t="s">
        <v>32</v>
      </c>
      <c r="L8" s="129"/>
      <c r="M8" s="129" t="s">
        <v>33</v>
      </c>
      <c r="N8" s="129"/>
      <c r="O8" s="129"/>
      <c r="P8" s="129"/>
      <c r="Q8" s="129"/>
      <c r="R8" s="129"/>
      <c r="S8" s="129"/>
    </row>
    <row r="9" spans="1:19" x14ac:dyDescent="0.2">
      <c r="A9" s="129"/>
      <c r="B9" s="129"/>
      <c r="C9" s="129"/>
      <c r="D9" s="129"/>
      <c r="E9" s="129"/>
      <c r="F9" s="129"/>
      <c r="G9" s="129"/>
      <c r="H9" s="129"/>
      <c r="I9" s="16" t="s">
        <v>34</v>
      </c>
      <c r="J9" s="16" t="s">
        <v>35</v>
      </c>
      <c r="K9" s="16" t="s">
        <v>34</v>
      </c>
      <c r="L9" s="16" t="s">
        <v>35</v>
      </c>
      <c r="M9" s="16" t="s">
        <v>34</v>
      </c>
      <c r="N9" s="16" t="s">
        <v>35</v>
      </c>
      <c r="O9" s="129"/>
      <c r="P9" s="129"/>
      <c r="Q9" s="129"/>
      <c r="R9" s="129"/>
      <c r="S9" s="129"/>
    </row>
    <row r="10" spans="1:19" ht="12.95" x14ac:dyDescent="0.25">
      <c r="A10" s="16">
        <v>1</v>
      </c>
      <c r="B10" s="16">
        <v>2</v>
      </c>
      <c r="C10" s="16">
        <v>3</v>
      </c>
      <c r="D10" s="16">
        <v>4</v>
      </c>
      <c r="E10" s="15" t="s">
        <v>68</v>
      </c>
      <c r="F10" s="15" t="s">
        <v>69</v>
      </c>
      <c r="G10" s="15" t="s">
        <v>88</v>
      </c>
      <c r="H10" s="16">
        <v>6</v>
      </c>
      <c r="I10" s="16">
        <v>7</v>
      </c>
      <c r="J10" s="16" t="s">
        <v>50</v>
      </c>
      <c r="K10" s="16">
        <v>9</v>
      </c>
      <c r="L10" s="16" t="s">
        <v>51</v>
      </c>
      <c r="M10" s="16">
        <v>11</v>
      </c>
      <c r="N10" s="16" t="s">
        <v>52</v>
      </c>
      <c r="O10" s="16" t="s">
        <v>53</v>
      </c>
      <c r="P10" s="16" t="s">
        <v>54</v>
      </c>
      <c r="Q10" s="16" t="s">
        <v>74</v>
      </c>
      <c r="R10" s="16" t="s">
        <v>75</v>
      </c>
      <c r="S10" s="16" t="s">
        <v>76</v>
      </c>
    </row>
    <row r="11" spans="1:19" ht="30" customHeight="1" x14ac:dyDescent="0.25">
      <c r="A11" s="16">
        <v>1</v>
      </c>
      <c r="B11" s="67" t="s">
        <v>140</v>
      </c>
      <c r="C11" s="72"/>
      <c r="D11" s="32" t="s">
        <v>4</v>
      </c>
      <c r="E11" s="22">
        <f>'Schedule B - Supply'!F13</f>
        <v>33596</v>
      </c>
      <c r="F11" s="22">
        <f>'Schedule B - Supply'!G13</f>
        <v>11554</v>
      </c>
      <c r="G11" s="22">
        <f>E11+F11</f>
        <v>45150</v>
      </c>
      <c r="H11" s="27"/>
      <c r="I11" s="29"/>
      <c r="J11" s="29">
        <f>H11*I11</f>
        <v>0</v>
      </c>
      <c r="K11" s="29"/>
      <c r="L11" s="29">
        <f>H11*K11</f>
        <v>0</v>
      </c>
      <c r="M11" s="29"/>
      <c r="N11" s="29">
        <f>H11*M11</f>
        <v>0</v>
      </c>
      <c r="O11" s="29">
        <f>J11+L11+N11</f>
        <v>0</v>
      </c>
      <c r="P11" s="29">
        <f>H11+O11</f>
        <v>0</v>
      </c>
      <c r="Q11" s="29">
        <f>E11*P11</f>
        <v>0</v>
      </c>
      <c r="R11" s="19">
        <f>P11*F11</f>
        <v>0</v>
      </c>
      <c r="S11" s="19">
        <f>Q11+R11</f>
        <v>0</v>
      </c>
    </row>
    <row r="12" spans="1:19" ht="28.5" customHeight="1" x14ac:dyDescent="0.25">
      <c r="A12" s="50">
        <v>2</v>
      </c>
      <c r="B12" s="67" t="s">
        <v>141</v>
      </c>
      <c r="C12" s="72"/>
      <c r="D12" s="32" t="s">
        <v>4</v>
      </c>
      <c r="E12" s="22">
        <f>'Schedule B - Supply'!F14</f>
        <v>50395</v>
      </c>
      <c r="F12" s="22">
        <f>'Schedule B - Supply'!G14</f>
        <v>17332</v>
      </c>
      <c r="G12" s="22">
        <f>E12+F12</f>
        <v>67727</v>
      </c>
      <c r="H12" s="27"/>
      <c r="I12" s="29"/>
      <c r="J12" s="29">
        <f>H12*I12</f>
        <v>0</v>
      </c>
      <c r="K12" s="29"/>
      <c r="L12" s="29">
        <f>H12*K12</f>
        <v>0</v>
      </c>
      <c r="M12" s="29"/>
      <c r="N12" s="29">
        <f>H12*M12</f>
        <v>0</v>
      </c>
      <c r="O12" s="29">
        <f>J12+L12+N12</f>
        <v>0</v>
      </c>
      <c r="P12" s="29">
        <f>H12+O12</f>
        <v>0</v>
      </c>
      <c r="Q12" s="29">
        <f>E12*P12</f>
        <v>0</v>
      </c>
      <c r="R12" s="19">
        <f>P12*F12</f>
        <v>0</v>
      </c>
      <c r="S12" s="19">
        <f>Q12+R12</f>
        <v>0</v>
      </c>
    </row>
    <row r="13" spans="1:19" ht="27.75" customHeight="1" x14ac:dyDescent="0.25">
      <c r="A13" s="50">
        <v>3</v>
      </c>
      <c r="B13" s="69" t="s">
        <v>142</v>
      </c>
      <c r="C13" s="72"/>
      <c r="D13" s="32" t="s">
        <v>4</v>
      </c>
      <c r="E13" s="22">
        <f>'Schedule B - Supply'!F15</f>
        <v>5050</v>
      </c>
      <c r="F13" s="22">
        <f>'Schedule B - Supply'!G15</f>
        <v>1106</v>
      </c>
      <c r="G13" s="22">
        <f t="shared" ref="G13:G18" si="0">E13+F13</f>
        <v>6156</v>
      </c>
      <c r="H13" s="27"/>
      <c r="I13" s="29"/>
      <c r="J13" s="29">
        <f t="shared" ref="J13:J18" si="1">H13*I13</f>
        <v>0</v>
      </c>
      <c r="K13" s="29"/>
      <c r="L13" s="29">
        <f t="shared" ref="L13:L18" si="2">H13*K13</f>
        <v>0</v>
      </c>
      <c r="M13" s="29"/>
      <c r="N13" s="29">
        <f>H13*M13</f>
        <v>0</v>
      </c>
      <c r="O13" s="29">
        <f t="shared" ref="O13:O28" si="3">J13+L13+N13</f>
        <v>0</v>
      </c>
      <c r="P13" s="29">
        <f t="shared" ref="P13:P28" si="4">H13+O13</f>
        <v>0</v>
      </c>
      <c r="Q13" s="29">
        <f t="shared" ref="Q13:Q28" si="5">E13*P13</f>
        <v>0</v>
      </c>
      <c r="R13" s="19">
        <f t="shared" ref="R13:R18" si="6">P13*F13</f>
        <v>0</v>
      </c>
      <c r="S13" s="19">
        <f t="shared" ref="S13:S28" si="7">Q13+R13</f>
        <v>0</v>
      </c>
    </row>
    <row r="14" spans="1:19" ht="32.25" customHeight="1" x14ac:dyDescent="0.25">
      <c r="A14" s="50">
        <v>4</v>
      </c>
      <c r="B14" s="69" t="s">
        <v>143</v>
      </c>
      <c r="C14" s="72"/>
      <c r="D14" s="32" t="s">
        <v>4</v>
      </c>
      <c r="E14" s="22">
        <f>'Schedule B - Supply'!F16</f>
        <v>431</v>
      </c>
      <c r="F14" s="22">
        <f>'Schedule B - Supply'!G16</f>
        <v>149</v>
      </c>
      <c r="G14" s="22">
        <f t="shared" si="0"/>
        <v>580</v>
      </c>
      <c r="H14" s="27"/>
      <c r="I14" s="29"/>
      <c r="J14" s="29">
        <f t="shared" si="1"/>
        <v>0</v>
      </c>
      <c r="K14" s="29"/>
      <c r="L14" s="29">
        <f t="shared" si="2"/>
        <v>0</v>
      </c>
      <c r="M14" s="29"/>
      <c r="N14" s="29">
        <f t="shared" ref="N14:N18" si="8">H14*M14</f>
        <v>0</v>
      </c>
      <c r="O14" s="29">
        <f t="shared" si="3"/>
        <v>0</v>
      </c>
      <c r="P14" s="29">
        <f t="shared" si="4"/>
        <v>0</v>
      </c>
      <c r="Q14" s="29">
        <f t="shared" si="5"/>
        <v>0</v>
      </c>
      <c r="R14" s="19">
        <f t="shared" si="6"/>
        <v>0</v>
      </c>
      <c r="S14" s="19">
        <f t="shared" si="7"/>
        <v>0</v>
      </c>
    </row>
    <row r="15" spans="1:19" ht="30.75" customHeight="1" x14ac:dyDescent="0.25">
      <c r="A15" s="50">
        <v>5</v>
      </c>
      <c r="B15" s="68" t="s">
        <v>144</v>
      </c>
      <c r="C15" s="31"/>
      <c r="D15" s="32" t="s">
        <v>4</v>
      </c>
      <c r="E15" s="22">
        <f>'Schedule B - Supply'!F17</f>
        <v>283</v>
      </c>
      <c r="F15" s="22">
        <f>'Schedule B - Supply'!G17</f>
        <v>0</v>
      </c>
      <c r="G15" s="22">
        <f t="shared" ref="G15" si="9">E15+F15</f>
        <v>283</v>
      </c>
      <c r="H15" s="27"/>
      <c r="I15" s="29"/>
      <c r="J15" s="29">
        <f t="shared" ref="J15" si="10">H15*I15</f>
        <v>0</v>
      </c>
      <c r="K15" s="29"/>
      <c r="L15" s="29">
        <f t="shared" ref="L15" si="11">H15*K15</f>
        <v>0</v>
      </c>
      <c r="M15" s="29"/>
      <c r="N15" s="29">
        <f t="shared" ref="N15" si="12">H15*M15</f>
        <v>0</v>
      </c>
      <c r="O15" s="29">
        <f t="shared" ref="O15" si="13">J15+L15+N15</f>
        <v>0</v>
      </c>
      <c r="P15" s="29">
        <f t="shared" ref="P15" si="14">H15+O15</f>
        <v>0</v>
      </c>
      <c r="Q15" s="29">
        <f t="shared" ref="Q15" si="15">E15*P15</f>
        <v>0</v>
      </c>
      <c r="R15" s="19">
        <f t="shared" ref="R15" si="16">P15*F15</f>
        <v>0</v>
      </c>
      <c r="S15" s="19">
        <f t="shared" ref="S15" si="17">Q15+R15</f>
        <v>0</v>
      </c>
    </row>
    <row r="16" spans="1:19" ht="28.5" customHeight="1" x14ac:dyDescent="0.25">
      <c r="A16" s="50">
        <v>6</v>
      </c>
      <c r="B16" s="54" t="s">
        <v>145</v>
      </c>
      <c r="C16" s="19"/>
      <c r="D16" s="21" t="s">
        <v>4</v>
      </c>
      <c r="E16" s="22">
        <f>'Schedule B - Supply'!F18</f>
        <v>99</v>
      </c>
      <c r="F16" s="22">
        <f>'Schedule B - Supply'!G18</f>
        <v>22</v>
      </c>
      <c r="G16" s="22">
        <f t="shared" si="0"/>
        <v>121</v>
      </c>
      <c r="H16" s="27"/>
      <c r="I16" s="29"/>
      <c r="J16" s="29">
        <f t="shared" si="1"/>
        <v>0</v>
      </c>
      <c r="K16" s="29"/>
      <c r="L16" s="29">
        <f t="shared" si="2"/>
        <v>0</v>
      </c>
      <c r="M16" s="29"/>
      <c r="N16" s="29">
        <f t="shared" si="8"/>
        <v>0</v>
      </c>
      <c r="O16" s="29">
        <f t="shared" si="3"/>
        <v>0</v>
      </c>
      <c r="P16" s="29">
        <f t="shared" si="4"/>
        <v>0</v>
      </c>
      <c r="Q16" s="29">
        <f t="shared" si="5"/>
        <v>0</v>
      </c>
      <c r="R16" s="19">
        <f t="shared" si="6"/>
        <v>0</v>
      </c>
      <c r="S16" s="19">
        <f t="shared" si="7"/>
        <v>0</v>
      </c>
    </row>
    <row r="17" spans="1:19" ht="43.5" customHeight="1" x14ac:dyDescent="0.25">
      <c r="A17" s="50">
        <v>7</v>
      </c>
      <c r="B17" s="55" t="s">
        <v>146</v>
      </c>
      <c r="C17" s="19"/>
      <c r="D17" s="21" t="s">
        <v>4</v>
      </c>
      <c r="E17" s="79">
        <f>'Schedule B - Supply'!F19</f>
        <v>1115</v>
      </c>
      <c r="F17" s="79">
        <f>'Schedule B - Supply'!G19</f>
        <v>0</v>
      </c>
      <c r="G17" s="79">
        <f t="shared" si="0"/>
        <v>1115</v>
      </c>
      <c r="H17" s="27"/>
      <c r="I17" s="29"/>
      <c r="J17" s="29">
        <f t="shared" si="1"/>
        <v>0</v>
      </c>
      <c r="K17" s="29"/>
      <c r="L17" s="29">
        <f t="shared" si="2"/>
        <v>0</v>
      </c>
      <c r="M17" s="29"/>
      <c r="N17" s="29">
        <f t="shared" si="8"/>
        <v>0</v>
      </c>
      <c r="O17" s="29">
        <f t="shared" si="3"/>
        <v>0</v>
      </c>
      <c r="P17" s="29">
        <f t="shared" si="4"/>
        <v>0</v>
      </c>
      <c r="Q17" s="29">
        <f t="shared" si="5"/>
        <v>0</v>
      </c>
      <c r="R17" s="19">
        <f t="shared" si="6"/>
        <v>0</v>
      </c>
      <c r="S17" s="19">
        <f t="shared" si="7"/>
        <v>0</v>
      </c>
    </row>
    <row r="18" spans="1:19" ht="31.5" customHeight="1" x14ac:dyDescent="0.25">
      <c r="A18" s="50">
        <v>8</v>
      </c>
      <c r="B18" s="54" t="s">
        <v>147</v>
      </c>
      <c r="C18" s="19"/>
      <c r="D18" s="21" t="s">
        <v>4</v>
      </c>
      <c r="E18" s="79">
        <f>'Schedule B - Supply'!F20</f>
        <v>10</v>
      </c>
      <c r="F18" s="79">
        <f>'Schedule B - Supply'!G20</f>
        <v>0</v>
      </c>
      <c r="G18" s="79">
        <f t="shared" si="0"/>
        <v>10</v>
      </c>
      <c r="H18" s="27"/>
      <c r="I18" s="29"/>
      <c r="J18" s="29">
        <f t="shared" si="1"/>
        <v>0</v>
      </c>
      <c r="K18" s="29"/>
      <c r="L18" s="29">
        <f t="shared" si="2"/>
        <v>0</v>
      </c>
      <c r="M18" s="29"/>
      <c r="N18" s="29">
        <f t="shared" si="8"/>
        <v>0</v>
      </c>
      <c r="O18" s="29">
        <f t="shared" si="3"/>
        <v>0</v>
      </c>
      <c r="P18" s="29">
        <f t="shared" si="4"/>
        <v>0</v>
      </c>
      <c r="Q18" s="29">
        <f t="shared" si="5"/>
        <v>0</v>
      </c>
      <c r="R18" s="19">
        <f t="shared" si="6"/>
        <v>0</v>
      </c>
      <c r="S18" s="19">
        <f t="shared" si="7"/>
        <v>0</v>
      </c>
    </row>
    <row r="19" spans="1:19" ht="30" customHeight="1" x14ac:dyDescent="0.25">
      <c r="A19" s="50">
        <v>9</v>
      </c>
      <c r="B19" s="54" t="s">
        <v>148</v>
      </c>
      <c r="C19" s="19"/>
      <c r="D19" s="21" t="s">
        <v>4</v>
      </c>
      <c r="E19" s="79">
        <f>'Schedule B - Supply'!F21</f>
        <v>37</v>
      </c>
      <c r="F19" s="79">
        <f>'Schedule B - Supply'!G21</f>
        <v>0</v>
      </c>
      <c r="G19" s="79">
        <f t="shared" ref="G19:G21" si="18">E19+F19</f>
        <v>37</v>
      </c>
      <c r="H19" s="27"/>
      <c r="I19" s="29"/>
      <c r="J19" s="29">
        <f t="shared" ref="J19:J21" si="19">H19*I19</f>
        <v>0</v>
      </c>
      <c r="K19" s="29"/>
      <c r="L19" s="29">
        <f t="shared" ref="L19:L21" si="20">H19*K19</f>
        <v>0</v>
      </c>
      <c r="M19" s="29"/>
      <c r="N19" s="29">
        <f t="shared" ref="N19:N21" si="21">H19*M19</f>
        <v>0</v>
      </c>
      <c r="O19" s="29">
        <f t="shared" ref="O19:O21" si="22">J19+L19+N19</f>
        <v>0</v>
      </c>
      <c r="P19" s="29">
        <f t="shared" ref="P19:P21" si="23">H19+O19</f>
        <v>0</v>
      </c>
      <c r="Q19" s="29">
        <f t="shared" ref="Q19:Q21" si="24">E19*P19</f>
        <v>0</v>
      </c>
      <c r="R19" s="19">
        <f t="shared" ref="R19:R21" si="25">P19*F19</f>
        <v>0</v>
      </c>
      <c r="S19" s="19">
        <f t="shared" ref="S19:S21" si="26">Q19+R19</f>
        <v>0</v>
      </c>
    </row>
    <row r="20" spans="1:19" ht="27" customHeight="1" x14ac:dyDescent="0.25">
      <c r="A20" s="50">
        <v>10</v>
      </c>
      <c r="B20" s="54" t="s">
        <v>149</v>
      </c>
      <c r="C20" s="19"/>
      <c r="D20" s="21" t="s">
        <v>4</v>
      </c>
      <c r="E20" s="22">
        <f>'Schedule B - Supply'!F22</f>
        <v>4</v>
      </c>
      <c r="F20" s="22">
        <f>'Schedule B - Supply'!G22</f>
        <v>0</v>
      </c>
      <c r="G20" s="22">
        <f t="shared" si="18"/>
        <v>4</v>
      </c>
      <c r="H20" s="27"/>
      <c r="I20" s="29"/>
      <c r="J20" s="29">
        <f t="shared" si="19"/>
        <v>0</v>
      </c>
      <c r="K20" s="29"/>
      <c r="L20" s="29">
        <f t="shared" si="20"/>
        <v>0</v>
      </c>
      <c r="M20" s="29"/>
      <c r="N20" s="29">
        <f t="shared" si="21"/>
        <v>0</v>
      </c>
      <c r="O20" s="29">
        <f t="shared" si="22"/>
        <v>0</v>
      </c>
      <c r="P20" s="29">
        <f t="shared" si="23"/>
        <v>0</v>
      </c>
      <c r="Q20" s="29">
        <f t="shared" si="24"/>
        <v>0</v>
      </c>
      <c r="R20" s="19">
        <f t="shared" si="25"/>
        <v>0</v>
      </c>
      <c r="S20" s="19">
        <f t="shared" si="26"/>
        <v>0</v>
      </c>
    </row>
    <row r="21" spans="1:19" ht="27.75" customHeight="1" x14ac:dyDescent="0.25">
      <c r="A21" s="50">
        <v>11</v>
      </c>
      <c r="B21" s="67" t="s">
        <v>150</v>
      </c>
      <c r="C21" s="19"/>
      <c r="D21" s="21" t="s">
        <v>4</v>
      </c>
      <c r="E21" s="22">
        <f>'Schedule B - Supply'!F23</f>
        <v>14</v>
      </c>
      <c r="F21" s="22">
        <f>'Schedule B - Supply'!G23</f>
        <v>0</v>
      </c>
      <c r="G21" s="22">
        <f t="shared" si="18"/>
        <v>14</v>
      </c>
      <c r="H21" s="27"/>
      <c r="I21" s="29"/>
      <c r="J21" s="29">
        <f t="shared" si="19"/>
        <v>0</v>
      </c>
      <c r="K21" s="29"/>
      <c r="L21" s="29">
        <f t="shared" si="20"/>
        <v>0</v>
      </c>
      <c r="M21" s="29"/>
      <c r="N21" s="29">
        <f t="shared" si="21"/>
        <v>0</v>
      </c>
      <c r="O21" s="29">
        <f t="shared" si="22"/>
        <v>0</v>
      </c>
      <c r="P21" s="29">
        <f t="shared" si="23"/>
        <v>0</v>
      </c>
      <c r="Q21" s="29">
        <f t="shared" si="24"/>
        <v>0</v>
      </c>
      <c r="R21" s="19">
        <f t="shared" si="25"/>
        <v>0</v>
      </c>
      <c r="S21" s="19">
        <f t="shared" si="26"/>
        <v>0</v>
      </c>
    </row>
    <row r="22" spans="1:19" ht="12.95" x14ac:dyDescent="0.25">
      <c r="A22" s="50">
        <v>12</v>
      </c>
      <c r="B22" s="67" t="s">
        <v>138</v>
      </c>
      <c r="C22" s="19"/>
      <c r="D22" s="21" t="s">
        <v>4</v>
      </c>
      <c r="E22" s="22">
        <f>'Schedule B - Supply'!F24</f>
        <v>33879</v>
      </c>
      <c r="F22" s="22">
        <f>'Schedule B - Supply'!G24</f>
        <v>11554</v>
      </c>
      <c r="G22" s="22">
        <f t="shared" ref="G22:G27" si="27">E22+F22</f>
        <v>45433</v>
      </c>
      <c r="H22" s="27"/>
      <c r="I22" s="29"/>
      <c r="J22" s="29">
        <f t="shared" ref="J22:J27" si="28">H22*I22</f>
        <v>0</v>
      </c>
      <c r="K22" s="29"/>
      <c r="L22" s="29">
        <f t="shared" ref="L22:L27" si="29">H22*K22</f>
        <v>0</v>
      </c>
      <c r="M22" s="29"/>
      <c r="N22" s="29">
        <f t="shared" ref="N22:N27" si="30">H22*M22</f>
        <v>0</v>
      </c>
      <c r="O22" s="29">
        <f t="shared" ref="O22:O27" si="31">J22+L22+N22</f>
        <v>0</v>
      </c>
      <c r="P22" s="29">
        <f t="shared" ref="P22:P27" si="32">H22+O22</f>
        <v>0</v>
      </c>
      <c r="Q22" s="29">
        <f t="shared" ref="Q22:Q27" si="33">E22*P22</f>
        <v>0</v>
      </c>
      <c r="R22" s="19">
        <f t="shared" ref="R22:R28" si="34">P22*F22</f>
        <v>0</v>
      </c>
      <c r="S22" s="19">
        <f t="shared" ref="S22:S27" si="35">Q22+R22</f>
        <v>0</v>
      </c>
    </row>
    <row r="23" spans="1:19" ht="12.95" x14ac:dyDescent="0.25">
      <c r="A23" s="50">
        <v>13</v>
      </c>
      <c r="B23" s="67" t="s">
        <v>139</v>
      </c>
      <c r="C23" s="19"/>
      <c r="D23" s="21" t="s">
        <v>4</v>
      </c>
      <c r="E23" s="22">
        <f>'Schedule B - Supply'!F25</f>
        <v>50395</v>
      </c>
      <c r="F23" s="22">
        <f>'Schedule B - Supply'!G25</f>
        <v>17332</v>
      </c>
      <c r="G23" s="22">
        <f>'Schedule B - Supply'!H25</f>
        <v>67727</v>
      </c>
      <c r="H23" s="27"/>
      <c r="I23" s="29"/>
      <c r="J23" s="29">
        <f t="shared" ref="J23" si="36">H23*I23</f>
        <v>0</v>
      </c>
      <c r="K23" s="29"/>
      <c r="L23" s="29">
        <f t="shared" ref="L23" si="37">H23*K23</f>
        <v>0</v>
      </c>
      <c r="M23" s="29"/>
      <c r="N23" s="29">
        <f t="shared" ref="N23" si="38">H23*M23</f>
        <v>0</v>
      </c>
      <c r="O23" s="29">
        <f t="shared" ref="O23" si="39">J23+L23+N23</f>
        <v>0</v>
      </c>
      <c r="P23" s="29">
        <f t="shared" ref="P23" si="40">H23+O23</f>
        <v>0</v>
      </c>
      <c r="Q23" s="29">
        <f t="shared" ref="Q23" si="41">E23*P23</f>
        <v>0</v>
      </c>
      <c r="R23" s="19">
        <f t="shared" ref="R23" si="42">P23*F23</f>
        <v>0</v>
      </c>
      <c r="S23" s="19">
        <f t="shared" ref="S23" si="43">Q23+R23</f>
        <v>0</v>
      </c>
    </row>
    <row r="24" spans="1:19" ht="12" customHeight="1" x14ac:dyDescent="0.25">
      <c r="A24" s="50">
        <v>14</v>
      </c>
      <c r="B24" s="69" t="s">
        <v>133</v>
      </c>
      <c r="C24" s="19"/>
      <c r="D24" s="21" t="s">
        <v>4</v>
      </c>
      <c r="E24" s="22">
        <f>'Schedule B - Supply'!F26</f>
        <v>5050</v>
      </c>
      <c r="F24" s="22">
        <f>'Schedule B - Supply'!G26</f>
        <v>1106</v>
      </c>
      <c r="G24" s="22">
        <f t="shared" si="27"/>
        <v>6156</v>
      </c>
      <c r="H24" s="27"/>
      <c r="I24" s="29"/>
      <c r="J24" s="29">
        <f t="shared" si="28"/>
        <v>0</v>
      </c>
      <c r="K24" s="29"/>
      <c r="L24" s="29">
        <f t="shared" si="29"/>
        <v>0</v>
      </c>
      <c r="M24" s="29"/>
      <c r="N24" s="29">
        <f t="shared" si="30"/>
        <v>0</v>
      </c>
      <c r="O24" s="29">
        <f t="shared" si="31"/>
        <v>0</v>
      </c>
      <c r="P24" s="29">
        <f t="shared" si="32"/>
        <v>0</v>
      </c>
      <c r="Q24" s="29">
        <f t="shared" si="33"/>
        <v>0</v>
      </c>
      <c r="R24" s="19">
        <f t="shared" si="34"/>
        <v>0</v>
      </c>
      <c r="S24" s="19">
        <f t="shared" si="35"/>
        <v>0</v>
      </c>
    </row>
    <row r="25" spans="1:19" ht="12.95" x14ac:dyDescent="0.25">
      <c r="A25" s="50">
        <v>15</v>
      </c>
      <c r="B25" s="69" t="s">
        <v>134</v>
      </c>
      <c r="C25" s="19"/>
      <c r="D25" s="21" t="s">
        <v>4</v>
      </c>
      <c r="E25" s="22">
        <f>'Schedule B - Supply'!F27</f>
        <v>1546</v>
      </c>
      <c r="F25" s="22">
        <f>'Schedule B - Supply'!G27</f>
        <v>149</v>
      </c>
      <c r="G25" s="22">
        <f t="shared" si="27"/>
        <v>1695</v>
      </c>
      <c r="H25" s="27"/>
      <c r="I25" s="29"/>
      <c r="J25" s="29">
        <f t="shared" si="28"/>
        <v>0</v>
      </c>
      <c r="K25" s="29"/>
      <c r="L25" s="29">
        <f t="shared" si="29"/>
        <v>0</v>
      </c>
      <c r="M25" s="29"/>
      <c r="N25" s="29">
        <f t="shared" si="30"/>
        <v>0</v>
      </c>
      <c r="O25" s="29">
        <f t="shared" si="31"/>
        <v>0</v>
      </c>
      <c r="P25" s="29">
        <f t="shared" si="32"/>
        <v>0</v>
      </c>
      <c r="Q25" s="29">
        <f t="shared" si="33"/>
        <v>0</v>
      </c>
      <c r="R25" s="19">
        <f t="shared" si="34"/>
        <v>0</v>
      </c>
      <c r="S25" s="19">
        <f t="shared" si="35"/>
        <v>0</v>
      </c>
    </row>
    <row r="26" spans="1:19" ht="12.95" x14ac:dyDescent="0.25">
      <c r="A26" s="50">
        <v>16</v>
      </c>
      <c r="B26" s="69" t="s">
        <v>135</v>
      </c>
      <c r="C26" s="19"/>
      <c r="D26" s="21" t="s">
        <v>4</v>
      </c>
      <c r="E26" s="22">
        <f>'Schedule B - Supply'!F28</f>
        <v>113</v>
      </c>
      <c r="F26" s="22">
        <f>'Schedule B - Supply'!G28</f>
        <v>22</v>
      </c>
      <c r="G26" s="22">
        <f t="shared" si="27"/>
        <v>135</v>
      </c>
      <c r="H26" s="27"/>
      <c r="I26" s="29"/>
      <c r="J26" s="29">
        <f t="shared" si="28"/>
        <v>0</v>
      </c>
      <c r="K26" s="29"/>
      <c r="L26" s="29">
        <f t="shared" si="29"/>
        <v>0</v>
      </c>
      <c r="M26" s="29"/>
      <c r="N26" s="29">
        <f t="shared" si="30"/>
        <v>0</v>
      </c>
      <c r="O26" s="29">
        <f t="shared" si="31"/>
        <v>0</v>
      </c>
      <c r="P26" s="29">
        <f t="shared" si="32"/>
        <v>0</v>
      </c>
      <c r="Q26" s="29">
        <f t="shared" si="33"/>
        <v>0</v>
      </c>
      <c r="R26" s="19">
        <f t="shared" si="34"/>
        <v>0</v>
      </c>
      <c r="S26" s="19">
        <f t="shared" si="35"/>
        <v>0</v>
      </c>
    </row>
    <row r="27" spans="1:19" ht="12.95" x14ac:dyDescent="0.25">
      <c r="A27" s="50">
        <v>17</v>
      </c>
      <c r="B27" s="69" t="s">
        <v>136</v>
      </c>
      <c r="C27" s="19"/>
      <c r="D27" s="21" t="s">
        <v>4</v>
      </c>
      <c r="E27" s="22">
        <f>'Schedule B - Supply'!F29</f>
        <v>51</v>
      </c>
      <c r="F27" s="22">
        <f>'Schedule B - Supply'!G29</f>
        <v>0</v>
      </c>
      <c r="G27" s="22">
        <f t="shared" si="27"/>
        <v>51</v>
      </c>
      <c r="H27" s="27"/>
      <c r="I27" s="29"/>
      <c r="J27" s="29">
        <f t="shared" si="28"/>
        <v>0</v>
      </c>
      <c r="K27" s="29"/>
      <c r="L27" s="29">
        <f t="shared" si="29"/>
        <v>0</v>
      </c>
      <c r="M27" s="29"/>
      <c r="N27" s="29">
        <f t="shared" si="30"/>
        <v>0</v>
      </c>
      <c r="O27" s="29">
        <f t="shared" si="31"/>
        <v>0</v>
      </c>
      <c r="P27" s="29">
        <f t="shared" si="32"/>
        <v>0</v>
      </c>
      <c r="Q27" s="29">
        <f t="shared" si="33"/>
        <v>0</v>
      </c>
      <c r="R27" s="19">
        <f t="shared" si="34"/>
        <v>0</v>
      </c>
      <c r="S27" s="19">
        <f t="shared" si="35"/>
        <v>0</v>
      </c>
    </row>
    <row r="28" spans="1:19" ht="15.75" customHeight="1" x14ac:dyDescent="0.25">
      <c r="A28" s="50">
        <v>18</v>
      </c>
      <c r="B28" s="9" t="s">
        <v>65</v>
      </c>
      <c r="C28" s="24"/>
      <c r="D28" s="21" t="s">
        <v>5</v>
      </c>
      <c r="E28" s="174">
        <v>1</v>
      </c>
      <c r="F28" s="175"/>
      <c r="G28" s="176"/>
      <c r="H28" s="21"/>
      <c r="I28" s="21"/>
      <c r="J28" s="36">
        <f>I28*H28</f>
        <v>0</v>
      </c>
      <c r="K28" s="21"/>
      <c r="L28" s="36">
        <f>K28*H28</f>
        <v>0</v>
      </c>
      <c r="M28" s="21"/>
      <c r="N28" s="37">
        <f t="shared" ref="N28" si="44">H28*M28</f>
        <v>0</v>
      </c>
      <c r="O28" s="37">
        <f t="shared" si="3"/>
        <v>0</v>
      </c>
      <c r="P28" s="37">
        <f t="shared" si="4"/>
        <v>0</v>
      </c>
      <c r="Q28" s="37">
        <f t="shared" si="5"/>
        <v>0</v>
      </c>
      <c r="R28" s="19">
        <f t="shared" si="34"/>
        <v>0</v>
      </c>
      <c r="S28" s="19">
        <f t="shared" si="7"/>
        <v>0</v>
      </c>
    </row>
    <row r="29" spans="1:19" ht="15" customHeight="1" x14ac:dyDescent="0.3">
      <c r="A29" s="177" t="s">
        <v>8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38">
        <f>SUM(Q11:Q28)</f>
        <v>0</v>
      </c>
      <c r="R29" s="38">
        <f>SUM(R11:R28)</f>
        <v>0</v>
      </c>
      <c r="S29" s="38">
        <f>SUM(S11:S28)</f>
        <v>0</v>
      </c>
    </row>
    <row r="30" spans="1:19" ht="15" customHeight="1" x14ac:dyDescent="0.2">
      <c r="A30" s="172" t="s">
        <v>55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</row>
    <row r="31" spans="1:19" ht="14.45" customHeight="1" x14ac:dyDescent="0.2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</row>
    <row r="32" spans="1:19" ht="15" customHeight="1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</row>
    <row r="33" spans="1:19" ht="63" customHeight="1" x14ac:dyDescent="0.25">
      <c r="A33" s="171" t="s">
        <v>162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</row>
  </sheetData>
  <mergeCells count="27">
    <mergeCell ref="A1:S1"/>
    <mergeCell ref="A7:A9"/>
    <mergeCell ref="B7:B9"/>
    <mergeCell ref="A29:P29"/>
    <mergeCell ref="C7:C9"/>
    <mergeCell ref="D7:D9"/>
    <mergeCell ref="E7:E9"/>
    <mergeCell ref="C2:S3"/>
    <mergeCell ref="A4:S4"/>
    <mergeCell ref="A5:S5"/>
    <mergeCell ref="A6:S6"/>
    <mergeCell ref="R7:R9"/>
    <mergeCell ref="S7:S9"/>
    <mergeCell ref="Q7:Q9"/>
    <mergeCell ref="I8:J8"/>
    <mergeCell ref="K8:L8"/>
    <mergeCell ref="M8:N8"/>
    <mergeCell ref="A33:S33"/>
    <mergeCell ref="F7:F9"/>
    <mergeCell ref="A30:S32"/>
    <mergeCell ref="A2:B3"/>
    <mergeCell ref="H7:H9"/>
    <mergeCell ref="I7:N7"/>
    <mergeCell ref="O7:O9"/>
    <mergeCell ref="P7:P9"/>
    <mergeCell ref="G7:G9"/>
    <mergeCell ref="E28:G28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SheetLayoutView="100" workbookViewId="0">
      <selection activeCell="D46" sqref="D46"/>
    </sheetView>
  </sheetViews>
  <sheetFormatPr defaultRowHeight="12.75" x14ac:dyDescent="0.2"/>
  <cols>
    <col min="1" max="1" width="7.5703125" style="39" customWidth="1"/>
    <col min="2" max="2" width="82.42578125" style="18" customWidth="1"/>
    <col min="3" max="3" width="13.140625" style="18" customWidth="1"/>
    <col min="4" max="4" width="10.140625" style="18" customWidth="1"/>
    <col min="5" max="5" width="14.28515625" style="18" customWidth="1"/>
    <col min="6" max="6" width="18.5703125" style="18" customWidth="1"/>
    <col min="7" max="7" width="6.42578125" style="18" customWidth="1"/>
    <col min="8" max="8" width="11.5703125" style="18" customWidth="1"/>
    <col min="9" max="9" width="4.85546875" style="18" customWidth="1"/>
    <col min="10" max="10" width="12.42578125" style="18" customWidth="1"/>
    <col min="11" max="11" width="5.140625" style="18" customWidth="1"/>
    <col min="12" max="12" width="11.42578125" style="18" customWidth="1"/>
    <col min="13" max="13" width="18.85546875" style="18" customWidth="1"/>
    <col min="14" max="14" width="15.7109375" style="18" customWidth="1"/>
    <col min="15" max="251" width="9.140625" style="18"/>
    <col min="252" max="252" width="7.5703125" style="18" customWidth="1"/>
    <col min="253" max="253" width="39.42578125" style="18" customWidth="1"/>
    <col min="254" max="255" width="13.140625" style="18" customWidth="1"/>
    <col min="256" max="256" width="14.28515625" style="18" customWidth="1"/>
    <col min="257" max="257" width="18.5703125" style="18" customWidth="1"/>
    <col min="258" max="258" width="6.42578125" style="18" customWidth="1"/>
    <col min="259" max="259" width="11.5703125" style="18" customWidth="1"/>
    <col min="260" max="260" width="4.85546875" style="18" customWidth="1"/>
    <col min="261" max="261" width="12.42578125" style="18" customWidth="1"/>
    <col min="262" max="262" width="5.140625" style="18" customWidth="1"/>
    <col min="263" max="263" width="11.42578125" style="18" customWidth="1"/>
    <col min="264" max="264" width="18.85546875" style="18" customWidth="1"/>
    <col min="265" max="265" width="23.140625" style="18" customWidth="1"/>
    <col min="266" max="266" width="18.5703125" style="18" customWidth="1"/>
    <col min="267" max="507" width="9.140625" style="18"/>
    <col min="508" max="508" width="7.5703125" style="18" customWidth="1"/>
    <col min="509" max="509" width="39.42578125" style="18" customWidth="1"/>
    <col min="510" max="511" width="13.140625" style="18" customWidth="1"/>
    <col min="512" max="512" width="14.28515625" style="18" customWidth="1"/>
    <col min="513" max="513" width="18.5703125" style="18" customWidth="1"/>
    <col min="514" max="514" width="6.42578125" style="18" customWidth="1"/>
    <col min="515" max="515" width="11.5703125" style="18" customWidth="1"/>
    <col min="516" max="516" width="4.85546875" style="18" customWidth="1"/>
    <col min="517" max="517" width="12.42578125" style="18" customWidth="1"/>
    <col min="518" max="518" width="5.140625" style="18" customWidth="1"/>
    <col min="519" max="519" width="11.42578125" style="18" customWidth="1"/>
    <col min="520" max="520" width="18.85546875" style="18" customWidth="1"/>
    <col min="521" max="521" width="23.140625" style="18" customWidth="1"/>
    <col min="522" max="522" width="18.5703125" style="18" customWidth="1"/>
    <col min="523" max="763" width="9.140625" style="18"/>
    <col min="764" max="764" width="7.5703125" style="18" customWidth="1"/>
    <col min="765" max="765" width="39.42578125" style="18" customWidth="1"/>
    <col min="766" max="767" width="13.140625" style="18" customWidth="1"/>
    <col min="768" max="768" width="14.28515625" style="18" customWidth="1"/>
    <col min="769" max="769" width="18.5703125" style="18" customWidth="1"/>
    <col min="770" max="770" width="6.42578125" style="18" customWidth="1"/>
    <col min="771" max="771" width="11.5703125" style="18" customWidth="1"/>
    <col min="772" max="772" width="4.85546875" style="18" customWidth="1"/>
    <col min="773" max="773" width="12.42578125" style="18" customWidth="1"/>
    <col min="774" max="774" width="5.140625" style="18" customWidth="1"/>
    <col min="775" max="775" width="11.42578125" style="18" customWidth="1"/>
    <col min="776" max="776" width="18.85546875" style="18" customWidth="1"/>
    <col min="777" max="777" width="23.140625" style="18" customWidth="1"/>
    <col min="778" max="778" width="18.5703125" style="18" customWidth="1"/>
    <col min="779" max="1019" width="9.140625" style="18"/>
    <col min="1020" max="1020" width="7.5703125" style="18" customWidth="1"/>
    <col min="1021" max="1021" width="39.42578125" style="18" customWidth="1"/>
    <col min="1022" max="1023" width="13.140625" style="18" customWidth="1"/>
    <col min="1024" max="1024" width="14.28515625" style="18" customWidth="1"/>
    <col min="1025" max="1025" width="18.5703125" style="18" customWidth="1"/>
    <col min="1026" max="1026" width="6.42578125" style="18" customWidth="1"/>
    <col min="1027" max="1027" width="11.5703125" style="18" customWidth="1"/>
    <col min="1028" max="1028" width="4.85546875" style="18" customWidth="1"/>
    <col min="1029" max="1029" width="12.42578125" style="18" customWidth="1"/>
    <col min="1030" max="1030" width="5.140625" style="18" customWidth="1"/>
    <col min="1031" max="1031" width="11.42578125" style="18" customWidth="1"/>
    <col min="1032" max="1032" width="18.85546875" style="18" customWidth="1"/>
    <col min="1033" max="1033" width="23.140625" style="18" customWidth="1"/>
    <col min="1034" max="1034" width="18.5703125" style="18" customWidth="1"/>
    <col min="1035" max="1275" width="9.140625" style="18"/>
    <col min="1276" max="1276" width="7.5703125" style="18" customWidth="1"/>
    <col min="1277" max="1277" width="39.42578125" style="18" customWidth="1"/>
    <col min="1278" max="1279" width="13.140625" style="18" customWidth="1"/>
    <col min="1280" max="1280" width="14.28515625" style="18" customWidth="1"/>
    <col min="1281" max="1281" width="18.5703125" style="18" customWidth="1"/>
    <col min="1282" max="1282" width="6.42578125" style="18" customWidth="1"/>
    <col min="1283" max="1283" width="11.5703125" style="18" customWidth="1"/>
    <col min="1284" max="1284" width="4.85546875" style="18" customWidth="1"/>
    <col min="1285" max="1285" width="12.42578125" style="18" customWidth="1"/>
    <col min="1286" max="1286" width="5.140625" style="18" customWidth="1"/>
    <col min="1287" max="1287" width="11.42578125" style="18" customWidth="1"/>
    <col min="1288" max="1288" width="18.85546875" style="18" customWidth="1"/>
    <col min="1289" max="1289" width="23.140625" style="18" customWidth="1"/>
    <col min="1290" max="1290" width="18.5703125" style="18" customWidth="1"/>
    <col min="1291" max="1531" width="9.140625" style="18"/>
    <col min="1532" max="1532" width="7.5703125" style="18" customWidth="1"/>
    <col min="1533" max="1533" width="39.42578125" style="18" customWidth="1"/>
    <col min="1534" max="1535" width="13.140625" style="18" customWidth="1"/>
    <col min="1536" max="1536" width="14.28515625" style="18" customWidth="1"/>
    <col min="1537" max="1537" width="18.5703125" style="18" customWidth="1"/>
    <col min="1538" max="1538" width="6.42578125" style="18" customWidth="1"/>
    <col min="1539" max="1539" width="11.5703125" style="18" customWidth="1"/>
    <col min="1540" max="1540" width="4.85546875" style="18" customWidth="1"/>
    <col min="1541" max="1541" width="12.42578125" style="18" customWidth="1"/>
    <col min="1542" max="1542" width="5.140625" style="18" customWidth="1"/>
    <col min="1543" max="1543" width="11.42578125" style="18" customWidth="1"/>
    <col min="1544" max="1544" width="18.85546875" style="18" customWidth="1"/>
    <col min="1545" max="1545" width="23.140625" style="18" customWidth="1"/>
    <col min="1546" max="1546" width="18.5703125" style="18" customWidth="1"/>
    <col min="1547" max="1787" width="9.140625" style="18"/>
    <col min="1788" max="1788" width="7.5703125" style="18" customWidth="1"/>
    <col min="1789" max="1789" width="39.42578125" style="18" customWidth="1"/>
    <col min="1790" max="1791" width="13.140625" style="18" customWidth="1"/>
    <col min="1792" max="1792" width="14.28515625" style="18" customWidth="1"/>
    <col min="1793" max="1793" width="18.5703125" style="18" customWidth="1"/>
    <col min="1794" max="1794" width="6.42578125" style="18" customWidth="1"/>
    <col min="1795" max="1795" width="11.5703125" style="18" customWidth="1"/>
    <col min="1796" max="1796" width="4.85546875" style="18" customWidth="1"/>
    <col min="1797" max="1797" width="12.42578125" style="18" customWidth="1"/>
    <col min="1798" max="1798" width="5.140625" style="18" customWidth="1"/>
    <col min="1799" max="1799" width="11.42578125" style="18" customWidth="1"/>
    <col min="1800" max="1800" width="18.85546875" style="18" customWidth="1"/>
    <col min="1801" max="1801" width="23.140625" style="18" customWidth="1"/>
    <col min="1802" max="1802" width="18.5703125" style="18" customWidth="1"/>
    <col min="1803" max="2043" width="9.140625" style="18"/>
    <col min="2044" max="2044" width="7.5703125" style="18" customWidth="1"/>
    <col min="2045" max="2045" width="39.42578125" style="18" customWidth="1"/>
    <col min="2046" max="2047" width="13.140625" style="18" customWidth="1"/>
    <col min="2048" max="2048" width="14.28515625" style="18" customWidth="1"/>
    <col min="2049" max="2049" width="18.5703125" style="18" customWidth="1"/>
    <col min="2050" max="2050" width="6.42578125" style="18" customWidth="1"/>
    <col min="2051" max="2051" width="11.5703125" style="18" customWidth="1"/>
    <col min="2052" max="2052" width="4.85546875" style="18" customWidth="1"/>
    <col min="2053" max="2053" width="12.42578125" style="18" customWidth="1"/>
    <col min="2054" max="2054" width="5.140625" style="18" customWidth="1"/>
    <col min="2055" max="2055" width="11.42578125" style="18" customWidth="1"/>
    <col min="2056" max="2056" width="18.85546875" style="18" customWidth="1"/>
    <col min="2057" max="2057" width="23.140625" style="18" customWidth="1"/>
    <col min="2058" max="2058" width="18.5703125" style="18" customWidth="1"/>
    <col min="2059" max="2299" width="9.140625" style="18"/>
    <col min="2300" max="2300" width="7.5703125" style="18" customWidth="1"/>
    <col min="2301" max="2301" width="39.42578125" style="18" customWidth="1"/>
    <col min="2302" max="2303" width="13.140625" style="18" customWidth="1"/>
    <col min="2304" max="2304" width="14.28515625" style="18" customWidth="1"/>
    <col min="2305" max="2305" width="18.5703125" style="18" customWidth="1"/>
    <col min="2306" max="2306" width="6.42578125" style="18" customWidth="1"/>
    <col min="2307" max="2307" width="11.5703125" style="18" customWidth="1"/>
    <col min="2308" max="2308" width="4.85546875" style="18" customWidth="1"/>
    <col min="2309" max="2309" width="12.42578125" style="18" customWidth="1"/>
    <col min="2310" max="2310" width="5.140625" style="18" customWidth="1"/>
    <col min="2311" max="2311" width="11.42578125" style="18" customWidth="1"/>
    <col min="2312" max="2312" width="18.85546875" style="18" customWidth="1"/>
    <col min="2313" max="2313" width="23.140625" style="18" customWidth="1"/>
    <col min="2314" max="2314" width="18.5703125" style="18" customWidth="1"/>
    <col min="2315" max="2555" width="9.140625" style="18"/>
    <col min="2556" max="2556" width="7.5703125" style="18" customWidth="1"/>
    <col min="2557" max="2557" width="39.42578125" style="18" customWidth="1"/>
    <col min="2558" max="2559" width="13.140625" style="18" customWidth="1"/>
    <col min="2560" max="2560" width="14.28515625" style="18" customWidth="1"/>
    <col min="2561" max="2561" width="18.5703125" style="18" customWidth="1"/>
    <col min="2562" max="2562" width="6.42578125" style="18" customWidth="1"/>
    <col min="2563" max="2563" width="11.5703125" style="18" customWidth="1"/>
    <col min="2564" max="2564" width="4.85546875" style="18" customWidth="1"/>
    <col min="2565" max="2565" width="12.42578125" style="18" customWidth="1"/>
    <col min="2566" max="2566" width="5.140625" style="18" customWidth="1"/>
    <col min="2567" max="2567" width="11.42578125" style="18" customWidth="1"/>
    <col min="2568" max="2568" width="18.85546875" style="18" customWidth="1"/>
    <col min="2569" max="2569" width="23.140625" style="18" customWidth="1"/>
    <col min="2570" max="2570" width="18.5703125" style="18" customWidth="1"/>
    <col min="2571" max="2811" width="9.140625" style="18"/>
    <col min="2812" max="2812" width="7.5703125" style="18" customWidth="1"/>
    <col min="2813" max="2813" width="39.42578125" style="18" customWidth="1"/>
    <col min="2814" max="2815" width="13.140625" style="18" customWidth="1"/>
    <col min="2816" max="2816" width="14.28515625" style="18" customWidth="1"/>
    <col min="2817" max="2817" width="18.5703125" style="18" customWidth="1"/>
    <col min="2818" max="2818" width="6.42578125" style="18" customWidth="1"/>
    <col min="2819" max="2819" width="11.5703125" style="18" customWidth="1"/>
    <col min="2820" max="2820" width="4.85546875" style="18" customWidth="1"/>
    <col min="2821" max="2821" width="12.42578125" style="18" customWidth="1"/>
    <col min="2822" max="2822" width="5.140625" style="18" customWidth="1"/>
    <col min="2823" max="2823" width="11.42578125" style="18" customWidth="1"/>
    <col min="2824" max="2824" width="18.85546875" style="18" customWidth="1"/>
    <col min="2825" max="2825" width="23.140625" style="18" customWidth="1"/>
    <col min="2826" max="2826" width="18.5703125" style="18" customWidth="1"/>
    <col min="2827" max="3067" width="9.140625" style="18"/>
    <col min="3068" max="3068" width="7.5703125" style="18" customWidth="1"/>
    <col min="3069" max="3069" width="39.42578125" style="18" customWidth="1"/>
    <col min="3070" max="3071" width="13.140625" style="18" customWidth="1"/>
    <col min="3072" max="3072" width="14.28515625" style="18" customWidth="1"/>
    <col min="3073" max="3073" width="18.5703125" style="18" customWidth="1"/>
    <col min="3074" max="3074" width="6.42578125" style="18" customWidth="1"/>
    <col min="3075" max="3075" width="11.5703125" style="18" customWidth="1"/>
    <col min="3076" max="3076" width="4.85546875" style="18" customWidth="1"/>
    <col min="3077" max="3077" width="12.42578125" style="18" customWidth="1"/>
    <col min="3078" max="3078" width="5.140625" style="18" customWidth="1"/>
    <col min="3079" max="3079" width="11.42578125" style="18" customWidth="1"/>
    <col min="3080" max="3080" width="18.85546875" style="18" customWidth="1"/>
    <col min="3081" max="3081" width="23.140625" style="18" customWidth="1"/>
    <col min="3082" max="3082" width="18.5703125" style="18" customWidth="1"/>
    <col min="3083" max="3323" width="9.140625" style="18"/>
    <col min="3324" max="3324" width="7.5703125" style="18" customWidth="1"/>
    <col min="3325" max="3325" width="39.42578125" style="18" customWidth="1"/>
    <col min="3326" max="3327" width="13.140625" style="18" customWidth="1"/>
    <col min="3328" max="3328" width="14.28515625" style="18" customWidth="1"/>
    <col min="3329" max="3329" width="18.5703125" style="18" customWidth="1"/>
    <col min="3330" max="3330" width="6.42578125" style="18" customWidth="1"/>
    <col min="3331" max="3331" width="11.5703125" style="18" customWidth="1"/>
    <col min="3332" max="3332" width="4.85546875" style="18" customWidth="1"/>
    <col min="3333" max="3333" width="12.42578125" style="18" customWidth="1"/>
    <col min="3334" max="3334" width="5.140625" style="18" customWidth="1"/>
    <col min="3335" max="3335" width="11.42578125" style="18" customWidth="1"/>
    <col min="3336" max="3336" width="18.85546875" style="18" customWidth="1"/>
    <col min="3337" max="3337" width="23.140625" style="18" customWidth="1"/>
    <col min="3338" max="3338" width="18.5703125" style="18" customWidth="1"/>
    <col min="3339" max="3579" width="9.140625" style="18"/>
    <col min="3580" max="3580" width="7.5703125" style="18" customWidth="1"/>
    <col min="3581" max="3581" width="39.42578125" style="18" customWidth="1"/>
    <col min="3582" max="3583" width="13.140625" style="18" customWidth="1"/>
    <col min="3584" max="3584" width="14.28515625" style="18" customWidth="1"/>
    <col min="3585" max="3585" width="18.5703125" style="18" customWidth="1"/>
    <col min="3586" max="3586" width="6.42578125" style="18" customWidth="1"/>
    <col min="3587" max="3587" width="11.5703125" style="18" customWidth="1"/>
    <col min="3588" max="3588" width="4.85546875" style="18" customWidth="1"/>
    <col min="3589" max="3589" width="12.42578125" style="18" customWidth="1"/>
    <col min="3590" max="3590" width="5.140625" style="18" customWidth="1"/>
    <col min="3591" max="3591" width="11.42578125" style="18" customWidth="1"/>
    <col min="3592" max="3592" width="18.85546875" style="18" customWidth="1"/>
    <col min="3593" max="3593" width="23.140625" style="18" customWidth="1"/>
    <col min="3594" max="3594" width="18.5703125" style="18" customWidth="1"/>
    <col min="3595" max="3835" width="9.140625" style="18"/>
    <col min="3836" max="3836" width="7.5703125" style="18" customWidth="1"/>
    <col min="3837" max="3837" width="39.42578125" style="18" customWidth="1"/>
    <col min="3838" max="3839" width="13.140625" style="18" customWidth="1"/>
    <col min="3840" max="3840" width="14.28515625" style="18" customWidth="1"/>
    <col min="3841" max="3841" width="18.5703125" style="18" customWidth="1"/>
    <col min="3842" max="3842" width="6.42578125" style="18" customWidth="1"/>
    <col min="3843" max="3843" width="11.5703125" style="18" customWidth="1"/>
    <col min="3844" max="3844" width="4.85546875" style="18" customWidth="1"/>
    <col min="3845" max="3845" width="12.42578125" style="18" customWidth="1"/>
    <col min="3846" max="3846" width="5.140625" style="18" customWidth="1"/>
    <col min="3847" max="3847" width="11.42578125" style="18" customWidth="1"/>
    <col min="3848" max="3848" width="18.85546875" style="18" customWidth="1"/>
    <col min="3849" max="3849" width="23.140625" style="18" customWidth="1"/>
    <col min="3850" max="3850" width="18.5703125" style="18" customWidth="1"/>
    <col min="3851" max="4091" width="9.140625" style="18"/>
    <col min="4092" max="4092" width="7.5703125" style="18" customWidth="1"/>
    <col min="4093" max="4093" width="39.42578125" style="18" customWidth="1"/>
    <col min="4094" max="4095" width="13.140625" style="18" customWidth="1"/>
    <col min="4096" max="4096" width="14.28515625" style="18" customWidth="1"/>
    <col min="4097" max="4097" width="18.5703125" style="18" customWidth="1"/>
    <col min="4098" max="4098" width="6.42578125" style="18" customWidth="1"/>
    <col min="4099" max="4099" width="11.5703125" style="18" customWidth="1"/>
    <col min="4100" max="4100" width="4.85546875" style="18" customWidth="1"/>
    <col min="4101" max="4101" width="12.42578125" style="18" customWidth="1"/>
    <col min="4102" max="4102" width="5.140625" style="18" customWidth="1"/>
    <col min="4103" max="4103" width="11.42578125" style="18" customWidth="1"/>
    <col min="4104" max="4104" width="18.85546875" style="18" customWidth="1"/>
    <col min="4105" max="4105" width="23.140625" style="18" customWidth="1"/>
    <col min="4106" max="4106" width="18.5703125" style="18" customWidth="1"/>
    <col min="4107" max="4347" width="9.140625" style="18"/>
    <col min="4348" max="4348" width="7.5703125" style="18" customWidth="1"/>
    <col min="4349" max="4349" width="39.42578125" style="18" customWidth="1"/>
    <col min="4350" max="4351" width="13.140625" style="18" customWidth="1"/>
    <col min="4352" max="4352" width="14.28515625" style="18" customWidth="1"/>
    <col min="4353" max="4353" width="18.5703125" style="18" customWidth="1"/>
    <col min="4354" max="4354" width="6.42578125" style="18" customWidth="1"/>
    <col min="4355" max="4355" width="11.5703125" style="18" customWidth="1"/>
    <col min="4356" max="4356" width="4.85546875" style="18" customWidth="1"/>
    <col min="4357" max="4357" width="12.42578125" style="18" customWidth="1"/>
    <col min="4358" max="4358" width="5.140625" style="18" customWidth="1"/>
    <col min="4359" max="4359" width="11.42578125" style="18" customWidth="1"/>
    <col min="4360" max="4360" width="18.85546875" style="18" customWidth="1"/>
    <col min="4361" max="4361" width="23.140625" style="18" customWidth="1"/>
    <col min="4362" max="4362" width="18.5703125" style="18" customWidth="1"/>
    <col min="4363" max="4603" width="9.140625" style="18"/>
    <col min="4604" max="4604" width="7.5703125" style="18" customWidth="1"/>
    <col min="4605" max="4605" width="39.42578125" style="18" customWidth="1"/>
    <col min="4606" max="4607" width="13.140625" style="18" customWidth="1"/>
    <col min="4608" max="4608" width="14.28515625" style="18" customWidth="1"/>
    <col min="4609" max="4609" width="18.5703125" style="18" customWidth="1"/>
    <col min="4610" max="4610" width="6.42578125" style="18" customWidth="1"/>
    <col min="4611" max="4611" width="11.5703125" style="18" customWidth="1"/>
    <col min="4612" max="4612" width="4.85546875" style="18" customWidth="1"/>
    <col min="4613" max="4613" width="12.42578125" style="18" customWidth="1"/>
    <col min="4614" max="4614" width="5.140625" style="18" customWidth="1"/>
    <col min="4615" max="4615" width="11.42578125" style="18" customWidth="1"/>
    <col min="4616" max="4616" width="18.85546875" style="18" customWidth="1"/>
    <col min="4617" max="4617" width="23.140625" style="18" customWidth="1"/>
    <col min="4618" max="4618" width="18.5703125" style="18" customWidth="1"/>
    <col min="4619" max="4859" width="9.140625" style="18"/>
    <col min="4860" max="4860" width="7.5703125" style="18" customWidth="1"/>
    <col min="4861" max="4861" width="39.42578125" style="18" customWidth="1"/>
    <col min="4862" max="4863" width="13.140625" style="18" customWidth="1"/>
    <col min="4864" max="4864" width="14.28515625" style="18" customWidth="1"/>
    <col min="4865" max="4865" width="18.5703125" style="18" customWidth="1"/>
    <col min="4866" max="4866" width="6.42578125" style="18" customWidth="1"/>
    <col min="4867" max="4867" width="11.5703125" style="18" customWidth="1"/>
    <col min="4868" max="4868" width="4.85546875" style="18" customWidth="1"/>
    <col min="4869" max="4869" width="12.42578125" style="18" customWidth="1"/>
    <col min="4870" max="4870" width="5.140625" style="18" customWidth="1"/>
    <col min="4871" max="4871" width="11.42578125" style="18" customWidth="1"/>
    <col min="4872" max="4872" width="18.85546875" style="18" customWidth="1"/>
    <col min="4873" max="4873" width="23.140625" style="18" customWidth="1"/>
    <col min="4874" max="4874" width="18.5703125" style="18" customWidth="1"/>
    <col min="4875" max="5115" width="9.140625" style="18"/>
    <col min="5116" max="5116" width="7.5703125" style="18" customWidth="1"/>
    <col min="5117" max="5117" width="39.42578125" style="18" customWidth="1"/>
    <col min="5118" max="5119" width="13.140625" style="18" customWidth="1"/>
    <col min="5120" max="5120" width="14.28515625" style="18" customWidth="1"/>
    <col min="5121" max="5121" width="18.5703125" style="18" customWidth="1"/>
    <col min="5122" max="5122" width="6.42578125" style="18" customWidth="1"/>
    <col min="5123" max="5123" width="11.5703125" style="18" customWidth="1"/>
    <col min="5124" max="5124" width="4.85546875" style="18" customWidth="1"/>
    <col min="5125" max="5125" width="12.42578125" style="18" customWidth="1"/>
    <col min="5126" max="5126" width="5.140625" style="18" customWidth="1"/>
    <col min="5127" max="5127" width="11.42578125" style="18" customWidth="1"/>
    <col min="5128" max="5128" width="18.85546875" style="18" customWidth="1"/>
    <col min="5129" max="5129" width="23.140625" style="18" customWidth="1"/>
    <col min="5130" max="5130" width="18.5703125" style="18" customWidth="1"/>
    <col min="5131" max="5371" width="9.140625" style="18"/>
    <col min="5372" max="5372" width="7.5703125" style="18" customWidth="1"/>
    <col min="5373" max="5373" width="39.42578125" style="18" customWidth="1"/>
    <col min="5374" max="5375" width="13.140625" style="18" customWidth="1"/>
    <col min="5376" max="5376" width="14.28515625" style="18" customWidth="1"/>
    <col min="5377" max="5377" width="18.5703125" style="18" customWidth="1"/>
    <col min="5378" max="5378" width="6.42578125" style="18" customWidth="1"/>
    <col min="5379" max="5379" width="11.5703125" style="18" customWidth="1"/>
    <col min="5380" max="5380" width="4.85546875" style="18" customWidth="1"/>
    <col min="5381" max="5381" width="12.42578125" style="18" customWidth="1"/>
    <col min="5382" max="5382" width="5.140625" style="18" customWidth="1"/>
    <col min="5383" max="5383" width="11.42578125" style="18" customWidth="1"/>
    <col min="5384" max="5384" width="18.85546875" style="18" customWidth="1"/>
    <col min="5385" max="5385" width="23.140625" style="18" customWidth="1"/>
    <col min="5386" max="5386" width="18.5703125" style="18" customWidth="1"/>
    <col min="5387" max="5627" width="9.140625" style="18"/>
    <col min="5628" max="5628" width="7.5703125" style="18" customWidth="1"/>
    <col min="5629" max="5629" width="39.42578125" style="18" customWidth="1"/>
    <col min="5630" max="5631" width="13.140625" style="18" customWidth="1"/>
    <col min="5632" max="5632" width="14.28515625" style="18" customWidth="1"/>
    <col min="5633" max="5633" width="18.5703125" style="18" customWidth="1"/>
    <col min="5634" max="5634" width="6.42578125" style="18" customWidth="1"/>
    <col min="5635" max="5635" width="11.5703125" style="18" customWidth="1"/>
    <col min="5636" max="5636" width="4.85546875" style="18" customWidth="1"/>
    <col min="5637" max="5637" width="12.42578125" style="18" customWidth="1"/>
    <col min="5638" max="5638" width="5.140625" style="18" customWidth="1"/>
    <col min="5639" max="5639" width="11.42578125" style="18" customWidth="1"/>
    <col min="5640" max="5640" width="18.85546875" style="18" customWidth="1"/>
    <col min="5641" max="5641" width="23.140625" style="18" customWidth="1"/>
    <col min="5642" max="5642" width="18.5703125" style="18" customWidth="1"/>
    <col min="5643" max="5883" width="9.140625" style="18"/>
    <col min="5884" max="5884" width="7.5703125" style="18" customWidth="1"/>
    <col min="5885" max="5885" width="39.42578125" style="18" customWidth="1"/>
    <col min="5886" max="5887" width="13.140625" style="18" customWidth="1"/>
    <col min="5888" max="5888" width="14.28515625" style="18" customWidth="1"/>
    <col min="5889" max="5889" width="18.5703125" style="18" customWidth="1"/>
    <col min="5890" max="5890" width="6.42578125" style="18" customWidth="1"/>
    <col min="5891" max="5891" width="11.5703125" style="18" customWidth="1"/>
    <col min="5892" max="5892" width="4.85546875" style="18" customWidth="1"/>
    <col min="5893" max="5893" width="12.42578125" style="18" customWidth="1"/>
    <col min="5894" max="5894" width="5.140625" style="18" customWidth="1"/>
    <col min="5895" max="5895" width="11.42578125" style="18" customWidth="1"/>
    <col min="5896" max="5896" width="18.85546875" style="18" customWidth="1"/>
    <col min="5897" max="5897" width="23.140625" style="18" customWidth="1"/>
    <col min="5898" max="5898" width="18.5703125" style="18" customWidth="1"/>
    <col min="5899" max="6139" width="9.140625" style="18"/>
    <col min="6140" max="6140" width="7.5703125" style="18" customWidth="1"/>
    <col min="6141" max="6141" width="39.42578125" style="18" customWidth="1"/>
    <col min="6142" max="6143" width="13.140625" style="18" customWidth="1"/>
    <col min="6144" max="6144" width="14.28515625" style="18" customWidth="1"/>
    <col min="6145" max="6145" width="18.5703125" style="18" customWidth="1"/>
    <col min="6146" max="6146" width="6.42578125" style="18" customWidth="1"/>
    <col min="6147" max="6147" width="11.5703125" style="18" customWidth="1"/>
    <col min="6148" max="6148" width="4.85546875" style="18" customWidth="1"/>
    <col min="6149" max="6149" width="12.42578125" style="18" customWidth="1"/>
    <col min="6150" max="6150" width="5.140625" style="18" customWidth="1"/>
    <col min="6151" max="6151" width="11.42578125" style="18" customWidth="1"/>
    <col min="6152" max="6152" width="18.85546875" style="18" customWidth="1"/>
    <col min="6153" max="6153" width="23.140625" style="18" customWidth="1"/>
    <col min="6154" max="6154" width="18.5703125" style="18" customWidth="1"/>
    <col min="6155" max="6395" width="9.140625" style="18"/>
    <col min="6396" max="6396" width="7.5703125" style="18" customWidth="1"/>
    <col min="6397" max="6397" width="39.42578125" style="18" customWidth="1"/>
    <col min="6398" max="6399" width="13.140625" style="18" customWidth="1"/>
    <col min="6400" max="6400" width="14.28515625" style="18" customWidth="1"/>
    <col min="6401" max="6401" width="18.5703125" style="18" customWidth="1"/>
    <col min="6402" max="6402" width="6.42578125" style="18" customWidth="1"/>
    <col min="6403" max="6403" width="11.5703125" style="18" customWidth="1"/>
    <col min="6404" max="6404" width="4.85546875" style="18" customWidth="1"/>
    <col min="6405" max="6405" width="12.42578125" style="18" customWidth="1"/>
    <col min="6406" max="6406" width="5.140625" style="18" customWidth="1"/>
    <col min="6407" max="6407" width="11.42578125" style="18" customWidth="1"/>
    <col min="6408" max="6408" width="18.85546875" style="18" customWidth="1"/>
    <col min="6409" max="6409" width="23.140625" style="18" customWidth="1"/>
    <col min="6410" max="6410" width="18.5703125" style="18" customWidth="1"/>
    <col min="6411" max="6651" width="9.140625" style="18"/>
    <col min="6652" max="6652" width="7.5703125" style="18" customWidth="1"/>
    <col min="6653" max="6653" width="39.42578125" style="18" customWidth="1"/>
    <col min="6654" max="6655" width="13.140625" style="18" customWidth="1"/>
    <col min="6656" max="6656" width="14.28515625" style="18" customWidth="1"/>
    <col min="6657" max="6657" width="18.5703125" style="18" customWidth="1"/>
    <col min="6658" max="6658" width="6.42578125" style="18" customWidth="1"/>
    <col min="6659" max="6659" width="11.5703125" style="18" customWidth="1"/>
    <col min="6660" max="6660" width="4.85546875" style="18" customWidth="1"/>
    <col min="6661" max="6661" width="12.42578125" style="18" customWidth="1"/>
    <col min="6662" max="6662" width="5.140625" style="18" customWidth="1"/>
    <col min="6663" max="6663" width="11.42578125" style="18" customWidth="1"/>
    <col min="6664" max="6664" width="18.85546875" style="18" customWidth="1"/>
    <col min="6665" max="6665" width="23.140625" style="18" customWidth="1"/>
    <col min="6666" max="6666" width="18.5703125" style="18" customWidth="1"/>
    <col min="6667" max="6907" width="9.140625" style="18"/>
    <col min="6908" max="6908" width="7.5703125" style="18" customWidth="1"/>
    <col min="6909" max="6909" width="39.42578125" style="18" customWidth="1"/>
    <col min="6910" max="6911" width="13.140625" style="18" customWidth="1"/>
    <col min="6912" max="6912" width="14.28515625" style="18" customWidth="1"/>
    <col min="6913" max="6913" width="18.5703125" style="18" customWidth="1"/>
    <col min="6914" max="6914" width="6.42578125" style="18" customWidth="1"/>
    <col min="6915" max="6915" width="11.5703125" style="18" customWidth="1"/>
    <col min="6916" max="6916" width="4.85546875" style="18" customWidth="1"/>
    <col min="6917" max="6917" width="12.42578125" style="18" customWidth="1"/>
    <col min="6918" max="6918" width="5.140625" style="18" customWidth="1"/>
    <col min="6919" max="6919" width="11.42578125" style="18" customWidth="1"/>
    <col min="6920" max="6920" width="18.85546875" style="18" customWidth="1"/>
    <col min="6921" max="6921" width="23.140625" style="18" customWidth="1"/>
    <col min="6922" max="6922" width="18.5703125" style="18" customWidth="1"/>
    <col min="6923" max="7163" width="9.140625" style="18"/>
    <col min="7164" max="7164" width="7.5703125" style="18" customWidth="1"/>
    <col min="7165" max="7165" width="39.42578125" style="18" customWidth="1"/>
    <col min="7166" max="7167" width="13.140625" style="18" customWidth="1"/>
    <col min="7168" max="7168" width="14.28515625" style="18" customWidth="1"/>
    <col min="7169" max="7169" width="18.5703125" style="18" customWidth="1"/>
    <col min="7170" max="7170" width="6.42578125" style="18" customWidth="1"/>
    <col min="7171" max="7171" width="11.5703125" style="18" customWidth="1"/>
    <col min="7172" max="7172" width="4.85546875" style="18" customWidth="1"/>
    <col min="7173" max="7173" width="12.42578125" style="18" customWidth="1"/>
    <col min="7174" max="7174" width="5.140625" style="18" customWidth="1"/>
    <col min="7175" max="7175" width="11.42578125" style="18" customWidth="1"/>
    <col min="7176" max="7176" width="18.85546875" style="18" customWidth="1"/>
    <col min="7177" max="7177" width="23.140625" style="18" customWidth="1"/>
    <col min="7178" max="7178" width="18.5703125" style="18" customWidth="1"/>
    <col min="7179" max="7419" width="9.140625" style="18"/>
    <col min="7420" max="7420" width="7.5703125" style="18" customWidth="1"/>
    <col min="7421" max="7421" width="39.42578125" style="18" customWidth="1"/>
    <col min="7422" max="7423" width="13.140625" style="18" customWidth="1"/>
    <col min="7424" max="7424" width="14.28515625" style="18" customWidth="1"/>
    <col min="7425" max="7425" width="18.5703125" style="18" customWidth="1"/>
    <col min="7426" max="7426" width="6.42578125" style="18" customWidth="1"/>
    <col min="7427" max="7427" width="11.5703125" style="18" customWidth="1"/>
    <col min="7428" max="7428" width="4.85546875" style="18" customWidth="1"/>
    <col min="7429" max="7429" width="12.42578125" style="18" customWidth="1"/>
    <col min="7430" max="7430" width="5.140625" style="18" customWidth="1"/>
    <col min="7431" max="7431" width="11.42578125" style="18" customWidth="1"/>
    <col min="7432" max="7432" width="18.85546875" style="18" customWidth="1"/>
    <col min="7433" max="7433" width="23.140625" style="18" customWidth="1"/>
    <col min="7434" max="7434" width="18.5703125" style="18" customWidth="1"/>
    <col min="7435" max="7675" width="9.140625" style="18"/>
    <col min="7676" max="7676" width="7.5703125" style="18" customWidth="1"/>
    <col min="7677" max="7677" width="39.42578125" style="18" customWidth="1"/>
    <col min="7678" max="7679" width="13.140625" style="18" customWidth="1"/>
    <col min="7680" max="7680" width="14.28515625" style="18" customWidth="1"/>
    <col min="7681" max="7681" width="18.5703125" style="18" customWidth="1"/>
    <col min="7682" max="7682" width="6.42578125" style="18" customWidth="1"/>
    <col min="7683" max="7683" width="11.5703125" style="18" customWidth="1"/>
    <col min="7684" max="7684" width="4.85546875" style="18" customWidth="1"/>
    <col min="7685" max="7685" width="12.42578125" style="18" customWidth="1"/>
    <col min="7686" max="7686" width="5.140625" style="18" customWidth="1"/>
    <col min="7687" max="7687" width="11.42578125" style="18" customWidth="1"/>
    <col min="7688" max="7688" width="18.85546875" style="18" customWidth="1"/>
    <col min="7689" max="7689" width="23.140625" style="18" customWidth="1"/>
    <col min="7690" max="7690" width="18.5703125" style="18" customWidth="1"/>
    <col min="7691" max="7931" width="9.140625" style="18"/>
    <col min="7932" max="7932" width="7.5703125" style="18" customWidth="1"/>
    <col min="7933" max="7933" width="39.42578125" style="18" customWidth="1"/>
    <col min="7934" max="7935" width="13.140625" style="18" customWidth="1"/>
    <col min="7936" max="7936" width="14.28515625" style="18" customWidth="1"/>
    <col min="7937" max="7937" width="18.5703125" style="18" customWidth="1"/>
    <col min="7938" max="7938" width="6.42578125" style="18" customWidth="1"/>
    <col min="7939" max="7939" width="11.5703125" style="18" customWidth="1"/>
    <col min="7940" max="7940" width="4.85546875" style="18" customWidth="1"/>
    <col min="7941" max="7941" width="12.42578125" style="18" customWidth="1"/>
    <col min="7942" max="7942" width="5.140625" style="18" customWidth="1"/>
    <col min="7943" max="7943" width="11.42578125" style="18" customWidth="1"/>
    <col min="7944" max="7944" width="18.85546875" style="18" customWidth="1"/>
    <col min="7945" max="7945" width="23.140625" style="18" customWidth="1"/>
    <col min="7946" max="7946" width="18.5703125" style="18" customWidth="1"/>
    <col min="7947" max="8187" width="9.140625" style="18"/>
    <col min="8188" max="8188" width="7.5703125" style="18" customWidth="1"/>
    <col min="8189" max="8189" width="39.42578125" style="18" customWidth="1"/>
    <col min="8190" max="8191" width="13.140625" style="18" customWidth="1"/>
    <col min="8192" max="8192" width="14.28515625" style="18" customWidth="1"/>
    <col min="8193" max="8193" width="18.5703125" style="18" customWidth="1"/>
    <col min="8194" max="8194" width="6.42578125" style="18" customWidth="1"/>
    <col min="8195" max="8195" width="11.5703125" style="18" customWidth="1"/>
    <col min="8196" max="8196" width="4.85546875" style="18" customWidth="1"/>
    <col min="8197" max="8197" width="12.42578125" style="18" customWidth="1"/>
    <col min="8198" max="8198" width="5.140625" style="18" customWidth="1"/>
    <col min="8199" max="8199" width="11.42578125" style="18" customWidth="1"/>
    <col min="8200" max="8200" width="18.85546875" style="18" customWidth="1"/>
    <col min="8201" max="8201" width="23.140625" style="18" customWidth="1"/>
    <col min="8202" max="8202" width="18.5703125" style="18" customWidth="1"/>
    <col min="8203" max="8443" width="9.140625" style="18"/>
    <col min="8444" max="8444" width="7.5703125" style="18" customWidth="1"/>
    <col min="8445" max="8445" width="39.42578125" style="18" customWidth="1"/>
    <col min="8446" max="8447" width="13.140625" style="18" customWidth="1"/>
    <col min="8448" max="8448" width="14.28515625" style="18" customWidth="1"/>
    <col min="8449" max="8449" width="18.5703125" style="18" customWidth="1"/>
    <col min="8450" max="8450" width="6.42578125" style="18" customWidth="1"/>
    <col min="8451" max="8451" width="11.5703125" style="18" customWidth="1"/>
    <col min="8452" max="8452" width="4.85546875" style="18" customWidth="1"/>
    <col min="8453" max="8453" width="12.42578125" style="18" customWidth="1"/>
    <col min="8454" max="8454" width="5.140625" style="18" customWidth="1"/>
    <col min="8455" max="8455" width="11.42578125" style="18" customWidth="1"/>
    <col min="8456" max="8456" width="18.85546875" style="18" customWidth="1"/>
    <col min="8457" max="8457" width="23.140625" style="18" customWidth="1"/>
    <col min="8458" max="8458" width="18.5703125" style="18" customWidth="1"/>
    <col min="8459" max="8699" width="9.140625" style="18"/>
    <col min="8700" max="8700" width="7.5703125" style="18" customWidth="1"/>
    <col min="8701" max="8701" width="39.42578125" style="18" customWidth="1"/>
    <col min="8702" max="8703" width="13.140625" style="18" customWidth="1"/>
    <col min="8704" max="8704" width="14.28515625" style="18" customWidth="1"/>
    <col min="8705" max="8705" width="18.5703125" style="18" customWidth="1"/>
    <col min="8706" max="8706" width="6.42578125" style="18" customWidth="1"/>
    <col min="8707" max="8707" width="11.5703125" style="18" customWidth="1"/>
    <col min="8708" max="8708" width="4.85546875" style="18" customWidth="1"/>
    <col min="8709" max="8709" width="12.42578125" style="18" customWidth="1"/>
    <col min="8710" max="8710" width="5.140625" style="18" customWidth="1"/>
    <col min="8711" max="8711" width="11.42578125" style="18" customWidth="1"/>
    <col min="8712" max="8712" width="18.85546875" style="18" customWidth="1"/>
    <col min="8713" max="8713" width="23.140625" style="18" customWidth="1"/>
    <col min="8714" max="8714" width="18.5703125" style="18" customWidth="1"/>
    <col min="8715" max="8955" width="9.140625" style="18"/>
    <col min="8956" max="8956" width="7.5703125" style="18" customWidth="1"/>
    <col min="8957" max="8957" width="39.42578125" style="18" customWidth="1"/>
    <col min="8958" max="8959" width="13.140625" style="18" customWidth="1"/>
    <col min="8960" max="8960" width="14.28515625" style="18" customWidth="1"/>
    <col min="8961" max="8961" width="18.5703125" style="18" customWidth="1"/>
    <col min="8962" max="8962" width="6.42578125" style="18" customWidth="1"/>
    <col min="8963" max="8963" width="11.5703125" style="18" customWidth="1"/>
    <col min="8964" max="8964" width="4.85546875" style="18" customWidth="1"/>
    <col min="8965" max="8965" width="12.42578125" style="18" customWidth="1"/>
    <col min="8966" max="8966" width="5.140625" style="18" customWidth="1"/>
    <col min="8967" max="8967" width="11.42578125" style="18" customWidth="1"/>
    <col min="8968" max="8968" width="18.85546875" style="18" customWidth="1"/>
    <col min="8969" max="8969" width="23.140625" style="18" customWidth="1"/>
    <col min="8970" max="8970" width="18.5703125" style="18" customWidth="1"/>
    <col min="8971" max="9211" width="9.140625" style="18"/>
    <col min="9212" max="9212" width="7.5703125" style="18" customWidth="1"/>
    <col min="9213" max="9213" width="39.42578125" style="18" customWidth="1"/>
    <col min="9214" max="9215" width="13.140625" style="18" customWidth="1"/>
    <col min="9216" max="9216" width="14.28515625" style="18" customWidth="1"/>
    <col min="9217" max="9217" width="18.5703125" style="18" customWidth="1"/>
    <col min="9218" max="9218" width="6.42578125" style="18" customWidth="1"/>
    <col min="9219" max="9219" width="11.5703125" style="18" customWidth="1"/>
    <col min="9220" max="9220" width="4.85546875" style="18" customWidth="1"/>
    <col min="9221" max="9221" width="12.42578125" style="18" customWidth="1"/>
    <col min="9222" max="9222" width="5.140625" style="18" customWidth="1"/>
    <col min="9223" max="9223" width="11.42578125" style="18" customWidth="1"/>
    <col min="9224" max="9224" width="18.85546875" style="18" customWidth="1"/>
    <col min="9225" max="9225" width="23.140625" style="18" customWidth="1"/>
    <col min="9226" max="9226" width="18.5703125" style="18" customWidth="1"/>
    <col min="9227" max="9467" width="9.140625" style="18"/>
    <col min="9468" max="9468" width="7.5703125" style="18" customWidth="1"/>
    <col min="9469" max="9469" width="39.42578125" style="18" customWidth="1"/>
    <col min="9470" max="9471" width="13.140625" style="18" customWidth="1"/>
    <col min="9472" max="9472" width="14.28515625" style="18" customWidth="1"/>
    <col min="9473" max="9473" width="18.5703125" style="18" customWidth="1"/>
    <col min="9474" max="9474" width="6.42578125" style="18" customWidth="1"/>
    <col min="9475" max="9475" width="11.5703125" style="18" customWidth="1"/>
    <col min="9476" max="9476" width="4.85546875" style="18" customWidth="1"/>
    <col min="9477" max="9477" width="12.42578125" style="18" customWidth="1"/>
    <col min="9478" max="9478" width="5.140625" style="18" customWidth="1"/>
    <col min="9479" max="9479" width="11.42578125" style="18" customWidth="1"/>
    <col min="9480" max="9480" width="18.85546875" style="18" customWidth="1"/>
    <col min="9481" max="9481" width="23.140625" style="18" customWidth="1"/>
    <col min="9482" max="9482" width="18.5703125" style="18" customWidth="1"/>
    <col min="9483" max="9723" width="9.140625" style="18"/>
    <col min="9724" max="9724" width="7.5703125" style="18" customWidth="1"/>
    <col min="9725" max="9725" width="39.42578125" style="18" customWidth="1"/>
    <col min="9726" max="9727" width="13.140625" style="18" customWidth="1"/>
    <col min="9728" max="9728" width="14.28515625" style="18" customWidth="1"/>
    <col min="9729" max="9729" width="18.5703125" style="18" customWidth="1"/>
    <col min="9730" max="9730" width="6.42578125" style="18" customWidth="1"/>
    <col min="9731" max="9731" width="11.5703125" style="18" customWidth="1"/>
    <col min="9732" max="9732" width="4.85546875" style="18" customWidth="1"/>
    <col min="9733" max="9733" width="12.42578125" style="18" customWidth="1"/>
    <col min="9734" max="9734" width="5.140625" style="18" customWidth="1"/>
    <col min="9735" max="9735" width="11.42578125" style="18" customWidth="1"/>
    <col min="9736" max="9736" width="18.85546875" style="18" customWidth="1"/>
    <col min="9737" max="9737" width="23.140625" style="18" customWidth="1"/>
    <col min="9738" max="9738" width="18.5703125" style="18" customWidth="1"/>
    <col min="9739" max="9979" width="9.140625" style="18"/>
    <col min="9980" max="9980" width="7.5703125" style="18" customWidth="1"/>
    <col min="9981" max="9981" width="39.42578125" style="18" customWidth="1"/>
    <col min="9982" max="9983" width="13.140625" style="18" customWidth="1"/>
    <col min="9984" max="9984" width="14.28515625" style="18" customWidth="1"/>
    <col min="9985" max="9985" width="18.5703125" style="18" customWidth="1"/>
    <col min="9986" max="9986" width="6.42578125" style="18" customWidth="1"/>
    <col min="9987" max="9987" width="11.5703125" style="18" customWidth="1"/>
    <col min="9988" max="9988" width="4.85546875" style="18" customWidth="1"/>
    <col min="9989" max="9989" width="12.42578125" style="18" customWidth="1"/>
    <col min="9990" max="9990" width="5.140625" style="18" customWidth="1"/>
    <col min="9991" max="9991" width="11.42578125" style="18" customWidth="1"/>
    <col min="9992" max="9992" width="18.85546875" style="18" customWidth="1"/>
    <col min="9993" max="9993" width="23.140625" style="18" customWidth="1"/>
    <col min="9994" max="9994" width="18.5703125" style="18" customWidth="1"/>
    <col min="9995" max="10235" width="9.140625" style="18"/>
    <col min="10236" max="10236" width="7.5703125" style="18" customWidth="1"/>
    <col min="10237" max="10237" width="39.42578125" style="18" customWidth="1"/>
    <col min="10238" max="10239" width="13.140625" style="18" customWidth="1"/>
    <col min="10240" max="10240" width="14.28515625" style="18" customWidth="1"/>
    <col min="10241" max="10241" width="18.5703125" style="18" customWidth="1"/>
    <col min="10242" max="10242" width="6.42578125" style="18" customWidth="1"/>
    <col min="10243" max="10243" width="11.5703125" style="18" customWidth="1"/>
    <col min="10244" max="10244" width="4.85546875" style="18" customWidth="1"/>
    <col min="10245" max="10245" width="12.42578125" style="18" customWidth="1"/>
    <col min="10246" max="10246" width="5.140625" style="18" customWidth="1"/>
    <col min="10247" max="10247" width="11.42578125" style="18" customWidth="1"/>
    <col min="10248" max="10248" width="18.85546875" style="18" customWidth="1"/>
    <col min="10249" max="10249" width="23.140625" style="18" customWidth="1"/>
    <col min="10250" max="10250" width="18.5703125" style="18" customWidth="1"/>
    <col min="10251" max="10491" width="9.140625" style="18"/>
    <col min="10492" max="10492" width="7.5703125" style="18" customWidth="1"/>
    <col min="10493" max="10493" width="39.42578125" style="18" customWidth="1"/>
    <col min="10494" max="10495" width="13.140625" style="18" customWidth="1"/>
    <col min="10496" max="10496" width="14.28515625" style="18" customWidth="1"/>
    <col min="10497" max="10497" width="18.5703125" style="18" customWidth="1"/>
    <col min="10498" max="10498" width="6.42578125" style="18" customWidth="1"/>
    <col min="10499" max="10499" width="11.5703125" style="18" customWidth="1"/>
    <col min="10500" max="10500" width="4.85546875" style="18" customWidth="1"/>
    <col min="10501" max="10501" width="12.42578125" style="18" customWidth="1"/>
    <col min="10502" max="10502" width="5.140625" style="18" customWidth="1"/>
    <col min="10503" max="10503" width="11.42578125" style="18" customWidth="1"/>
    <col min="10504" max="10504" width="18.85546875" style="18" customWidth="1"/>
    <col min="10505" max="10505" width="23.140625" style="18" customWidth="1"/>
    <col min="10506" max="10506" width="18.5703125" style="18" customWidth="1"/>
    <col min="10507" max="10747" width="9.140625" style="18"/>
    <col min="10748" max="10748" width="7.5703125" style="18" customWidth="1"/>
    <col min="10749" max="10749" width="39.42578125" style="18" customWidth="1"/>
    <col min="10750" max="10751" width="13.140625" style="18" customWidth="1"/>
    <col min="10752" max="10752" width="14.28515625" style="18" customWidth="1"/>
    <col min="10753" max="10753" width="18.5703125" style="18" customWidth="1"/>
    <col min="10754" max="10754" width="6.42578125" style="18" customWidth="1"/>
    <col min="10755" max="10755" width="11.5703125" style="18" customWidth="1"/>
    <col min="10756" max="10756" width="4.85546875" style="18" customWidth="1"/>
    <col min="10757" max="10757" width="12.42578125" style="18" customWidth="1"/>
    <col min="10758" max="10758" width="5.140625" style="18" customWidth="1"/>
    <col min="10759" max="10759" width="11.42578125" style="18" customWidth="1"/>
    <col min="10760" max="10760" width="18.85546875" style="18" customWidth="1"/>
    <col min="10761" max="10761" width="23.140625" style="18" customWidth="1"/>
    <col min="10762" max="10762" width="18.5703125" style="18" customWidth="1"/>
    <col min="10763" max="11003" width="9.140625" style="18"/>
    <col min="11004" max="11004" width="7.5703125" style="18" customWidth="1"/>
    <col min="11005" max="11005" width="39.42578125" style="18" customWidth="1"/>
    <col min="11006" max="11007" width="13.140625" style="18" customWidth="1"/>
    <col min="11008" max="11008" width="14.28515625" style="18" customWidth="1"/>
    <col min="11009" max="11009" width="18.5703125" style="18" customWidth="1"/>
    <col min="11010" max="11010" width="6.42578125" style="18" customWidth="1"/>
    <col min="11011" max="11011" width="11.5703125" style="18" customWidth="1"/>
    <col min="11012" max="11012" width="4.85546875" style="18" customWidth="1"/>
    <col min="11013" max="11013" width="12.42578125" style="18" customWidth="1"/>
    <col min="11014" max="11014" width="5.140625" style="18" customWidth="1"/>
    <col min="11015" max="11015" width="11.42578125" style="18" customWidth="1"/>
    <col min="11016" max="11016" width="18.85546875" style="18" customWidth="1"/>
    <col min="11017" max="11017" width="23.140625" style="18" customWidth="1"/>
    <col min="11018" max="11018" width="18.5703125" style="18" customWidth="1"/>
    <col min="11019" max="11259" width="9.140625" style="18"/>
    <col min="11260" max="11260" width="7.5703125" style="18" customWidth="1"/>
    <col min="11261" max="11261" width="39.42578125" style="18" customWidth="1"/>
    <col min="11262" max="11263" width="13.140625" style="18" customWidth="1"/>
    <col min="11264" max="11264" width="14.28515625" style="18" customWidth="1"/>
    <col min="11265" max="11265" width="18.5703125" style="18" customWidth="1"/>
    <col min="11266" max="11266" width="6.42578125" style="18" customWidth="1"/>
    <col min="11267" max="11267" width="11.5703125" style="18" customWidth="1"/>
    <col min="11268" max="11268" width="4.85546875" style="18" customWidth="1"/>
    <col min="11269" max="11269" width="12.42578125" style="18" customWidth="1"/>
    <col min="11270" max="11270" width="5.140625" style="18" customWidth="1"/>
    <col min="11271" max="11271" width="11.42578125" style="18" customWidth="1"/>
    <col min="11272" max="11272" width="18.85546875" style="18" customWidth="1"/>
    <col min="11273" max="11273" width="23.140625" style="18" customWidth="1"/>
    <col min="11274" max="11274" width="18.5703125" style="18" customWidth="1"/>
    <col min="11275" max="11515" width="9.140625" style="18"/>
    <col min="11516" max="11516" width="7.5703125" style="18" customWidth="1"/>
    <col min="11517" max="11517" width="39.42578125" style="18" customWidth="1"/>
    <col min="11518" max="11519" width="13.140625" style="18" customWidth="1"/>
    <col min="11520" max="11520" width="14.28515625" style="18" customWidth="1"/>
    <col min="11521" max="11521" width="18.5703125" style="18" customWidth="1"/>
    <col min="11522" max="11522" width="6.42578125" style="18" customWidth="1"/>
    <col min="11523" max="11523" width="11.5703125" style="18" customWidth="1"/>
    <col min="11524" max="11524" width="4.85546875" style="18" customWidth="1"/>
    <col min="11525" max="11525" width="12.42578125" style="18" customWidth="1"/>
    <col min="11526" max="11526" width="5.140625" style="18" customWidth="1"/>
    <col min="11527" max="11527" width="11.42578125" style="18" customWidth="1"/>
    <col min="11528" max="11528" width="18.85546875" style="18" customWidth="1"/>
    <col min="11529" max="11529" width="23.140625" style="18" customWidth="1"/>
    <col min="11530" max="11530" width="18.5703125" style="18" customWidth="1"/>
    <col min="11531" max="11771" width="9.140625" style="18"/>
    <col min="11772" max="11772" width="7.5703125" style="18" customWidth="1"/>
    <col min="11773" max="11773" width="39.42578125" style="18" customWidth="1"/>
    <col min="11774" max="11775" width="13.140625" style="18" customWidth="1"/>
    <col min="11776" max="11776" width="14.28515625" style="18" customWidth="1"/>
    <col min="11777" max="11777" width="18.5703125" style="18" customWidth="1"/>
    <col min="11778" max="11778" width="6.42578125" style="18" customWidth="1"/>
    <col min="11779" max="11779" width="11.5703125" style="18" customWidth="1"/>
    <col min="11780" max="11780" width="4.85546875" style="18" customWidth="1"/>
    <col min="11781" max="11781" width="12.42578125" style="18" customWidth="1"/>
    <col min="11782" max="11782" width="5.140625" style="18" customWidth="1"/>
    <col min="11783" max="11783" width="11.42578125" style="18" customWidth="1"/>
    <col min="11784" max="11784" width="18.85546875" style="18" customWidth="1"/>
    <col min="11785" max="11785" width="23.140625" style="18" customWidth="1"/>
    <col min="11786" max="11786" width="18.5703125" style="18" customWidth="1"/>
    <col min="11787" max="12027" width="9.140625" style="18"/>
    <col min="12028" max="12028" width="7.5703125" style="18" customWidth="1"/>
    <col min="12029" max="12029" width="39.42578125" style="18" customWidth="1"/>
    <col min="12030" max="12031" width="13.140625" style="18" customWidth="1"/>
    <col min="12032" max="12032" width="14.28515625" style="18" customWidth="1"/>
    <col min="12033" max="12033" width="18.5703125" style="18" customWidth="1"/>
    <col min="12034" max="12034" width="6.42578125" style="18" customWidth="1"/>
    <col min="12035" max="12035" width="11.5703125" style="18" customWidth="1"/>
    <col min="12036" max="12036" width="4.85546875" style="18" customWidth="1"/>
    <col min="12037" max="12037" width="12.42578125" style="18" customWidth="1"/>
    <col min="12038" max="12038" width="5.140625" style="18" customWidth="1"/>
    <col min="12039" max="12039" width="11.42578125" style="18" customWidth="1"/>
    <col min="12040" max="12040" width="18.85546875" style="18" customWidth="1"/>
    <col min="12041" max="12041" width="23.140625" style="18" customWidth="1"/>
    <col min="12042" max="12042" width="18.5703125" style="18" customWidth="1"/>
    <col min="12043" max="12283" width="9.140625" style="18"/>
    <col min="12284" max="12284" width="7.5703125" style="18" customWidth="1"/>
    <col min="12285" max="12285" width="39.42578125" style="18" customWidth="1"/>
    <col min="12286" max="12287" width="13.140625" style="18" customWidth="1"/>
    <col min="12288" max="12288" width="14.28515625" style="18" customWidth="1"/>
    <col min="12289" max="12289" width="18.5703125" style="18" customWidth="1"/>
    <col min="12290" max="12290" width="6.42578125" style="18" customWidth="1"/>
    <col min="12291" max="12291" width="11.5703125" style="18" customWidth="1"/>
    <col min="12292" max="12292" width="4.85546875" style="18" customWidth="1"/>
    <col min="12293" max="12293" width="12.42578125" style="18" customWidth="1"/>
    <col min="12294" max="12294" width="5.140625" style="18" customWidth="1"/>
    <col min="12295" max="12295" width="11.42578125" style="18" customWidth="1"/>
    <col min="12296" max="12296" width="18.85546875" style="18" customWidth="1"/>
    <col min="12297" max="12297" width="23.140625" style="18" customWidth="1"/>
    <col min="12298" max="12298" width="18.5703125" style="18" customWidth="1"/>
    <col min="12299" max="12539" width="9.140625" style="18"/>
    <col min="12540" max="12540" width="7.5703125" style="18" customWidth="1"/>
    <col min="12541" max="12541" width="39.42578125" style="18" customWidth="1"/>
    <col min="12542" max="12543" width="13.140625" style="18" customWidth="1"/>
    <col min="12544" max="12544" width="14.28515625" style="18" customWidth="1"/>
    <col min="12545" max="12545" width="18.5703125" style="18" customWidth="1"/>
    <col min="12546" max="12546" width="6.42578125" style="18" customWidth="1"/>
    <col min="12547" max="12547" width="11.5703125" style="18" customWidth="1"/>
    <col min="12548" max="12548" width="4.85546875" style="18" customWidth="1"/>
    <col min="12549" max="12549" width="12.42578125" style="18" customWidth="1"/>
    <col min="12550" max="12550" width="5.140625" style="18" customWidth="1"/>
    <col min="12551" max="12551" width="11.42578125" style="18" customWidth="1"/>
    <col min="12552" max="12552" width="18.85546875" style="18" customWidth="1"/>
    <col min="12553" max="12553" width="23.140625" style="18" customWidth="1"/>
    <col min="12554" max="12554" width="18.5703125" style="18" customWidth="1"/>
    <col min="12555" max="12795" width="9.140625" style="18"/>
    <col min="12796" max="12796" width="7.5703125" style="18" customWidth="1"/>
    <col min="12797" max="12797" width="39.42578125" style="18" customWidth="1"/>
    <col min="12798" max="12799" width="13.140625" style="18" customWidth="1"/>
    <col min="12800" max="12800" width="14.28515625" style="18" customWidth="1"/>
    <col min="12801" max="12801" width="18.5703125" style="18" customWidth="1"/>
    <col min="12802" max="12802" width="6.42578125" style="18" customWidth="1"/>
    <col min="12803" max="12803" width="11.5703125" style="18" customWidth="1"/>
    <col min="12804" max="12804" width="4.85546875" style="18" customWidth="1"/>
    <col min="12805" max="12805" width="12.42578125" style="18" customWidth="1"/>
    <col min="12806" max="12806" width="5.140625" style="18" customWidth="1"/>
    <col min="12807" max="12807" width="11.42578125" style="18" customWidth="1"/>
    <col min="12808" max="12808" width="18.85546875" style="18" customWidth="1"/>
    <col min="12809" max="12809" width="23.140625" style="18" customWidth="1"/>
    <col min="12810" max="12810" width="18.5703125" style="18" customWidth="1"/>
    <col min="12811" max="13051" width="9.140625" style="18"/>
    <col min="13052" max="13052" width="7.5703125" style="18" customWidth="1"/>
    <col min="13053" max="13053" width="39.42578125" style="18" customWidth="1"/>
    <col min="13054" max="13055" width="13.140625" style="18" customWidth="1"/>
    <col min="13056" max="13056" width="14.28515625" style="18" customWidth="1"/>
    <col min="13057" max="13057" width="18.5703125" style="18" customWidth="1"/>
    <col min="13058" max="13058" width="6.42578125" style="18" customWidth="1"/>
    <col min="13059" max="13059" width="11.5703125" style="18" customWidth="1"/>
    <col min="13060" max="13060" width="4.85546875" style="18" customWidth="1"/>
    <col min="13061" max="13061" width="12.42578125" style="18" customWidth="1"/>
    <col min="13062" max="13062" width="5.140625" style="18" customWidth="1"/>
    <col min="13063" max="13063" width="11.42578125" style="18" customWidth="1"/>
    <col min="13064" max="13064" width="18.85546875" style="18" customWidth="1"/>
    <col min="13065" max="13065" width="23.140625" style="18" customWidth="1"/>
    <col min="13066" max="13066" width="18.5703125" style="18" customWidth="1"/>
    <col min="13067" max="13307" width="9.140625" style="18"/>
    <col min="13308" max="13308" width="7.5703125" style="18" customWidth="1"/>
    <col min="13309" max="13309" width="39.42578125" style="18" customWidth="1"/>
    <col min="13310" max="13311" width="13.140625" style="18" customWidth="1"/>
    <col min="13312" max="13312" width="14.28515625" style="18" customWidth="1"/>
    <col min="13313" max="13313" width="18.5703125" style="18" customWidth="1"/>
    <col min="13314" max="13314" width="6.42578125" style="18" customWidth="1"/>
    <col min="13315" max="13315" width="11.5703125" style="18" customWidth="1"/>
    <col min="13316" max="13316" width="4.85546875" style="18" customWidth="1"/>
    <col min="13317" max="13317" width="12.42578125" style="18" customWidth="1"/>
    <col min="13318" max="13318" width="5.140625" style="18" customWidth="1"/>
    <col min="13319" max="13319" width="11.42578125" style="18" customWidth="1"/>
    <col min="13320" max="13320" width="18.85546875" style="18" customWidth="1"/>
    <col min="13321" max="13321" width="23.140625" style="18" customWidth="1"/>
    <col min="13322" max="13322" width="18.5703125" style="18" customWidth="1"/>
    <col min="13323" max="13563" width="9.140625" style="18"/>
    <col min="13564" max="13564" width="7.5703125" style="18" customWidth="1"/>
    <col min="13565" max="13565" width="39.42578125" style="18" customWidth="1"/>
    <col min="13566" max="13567" width="13.140625" style="18" customWidth="1"/>
    <col min="13568" max="13568" width="14.28515625" style="18" customWidth="1"/>
    <col min="13569" max="13569" width="18.5703125" style="18" customWidth="1"/>
    <col min="13570" max="13570" width="6.42578125" style="18" customWidth="1"/>
    <col min="13571" max="13571" width="11.5703125" style="18" customWidth="1"/>
    <col min="13572" max="13572" width="4.85546875" style="18" customWidth="1"/>
    <col min="13573" max="13573" width="12.42578125" style="18" customWidth="1"/>
    <col min="13574" max="13574" width="5.140625" style="18" customWidth="1"/>
    <col min="13575" max="13575" width="11.42578125" style="18" customWidth="1"/>
    <col min="13576" max="13576" width="18.85546875" style="18" customWidth="1"/>
    <col min="13577" max="13577" width="23.140625" style="18" customWidth="1"/>
    <col min="13578" max="13578" width="18.5703125" style="18" customWidth="1"/>
    <col min="13579" max="13819" width="9.140625" style="18"/>
    <col min="13820" max="13820" width="7.5703125" style="18" customWidth="1"/>
    <col min="13821" max="13821" width="39.42578125" style="18" customWidth="1"/>
    <col min="13822" max="13823" width="13.140625" style="18" customWidth="1"/>
    <col min="13824" max="13824" width="14.28515625" style="18" customWidth="1"/>
    <col min="13825" max="13825" width="18.5703125" style="18" customWidth="1"/>
    <col min="13826" max="13826" width="6.42578125" style="18" customWidth="1"/>
    <col min="13827" max="13827" width="11.5703125" style="18" customWidth="1"/>
    <col min="13828" max="13828" width="4.85546875" style="18" customWidth="1"/>
    <col min="13829" max="13829" width="12.42578125" style="18" customWidth="1"/>
    <col min="13830" max="13830" width="5.140625" style="18" customWidth="1"/>
    <col min="13831" max="13831" width="11.42578125" style="18" customWidth="1"/>
    <col min="13832" max="13832" width="18.85546875" style="18" customWidth="1"/>
    <col min="13833" max="13833" width="23.140625" style="18" customWidth="1"/>
    <col min="13834" max="13834" width="18.5703125" style="18" customWidth="1"/>
    <col min="13835" max="14075" width="9.140625" style="18"/>
    <col min="14076" max="14076" width="7.5703125" style="18" customWidth="1"/>
    <col min="14077" max="14077" width="39.42578125" style="18" customWidth="1"/>
    <col min="14078" max="14079" width="13.140625" style="18" customWidth="1"/>
    <col min="14080" max="14080" width="14.28515625" style="18" customWidth="1"/>
    <col min="14081" max="14081" width="18.5703125" style="18" customWidth="1"/>
    <col min="14082" max="14082" width="6.42578125" style="18" customWidth="1"/>
    <col min="14083" max="14083" width="11.5703125" style="18" customWidth="1"/>
    <col min="14084" max="14084" width="4.85546875" style="18" customWidth="1"/>
    <col min="14085" max="14085" width="12.42578125" style="18" customWidth="1"/>
    <col min="14086" max="14086" width="5.140625" style="18" customWidth="1"/>
    <col min="14087" max="14087" width="11.42578125" style="18" customWidth="1"/>
    <col min="14088" max="14088" width="18.85546875" style="18" customWidth="1"/>
    <col min="14089" max="14089" width="23.140625" style="18" customWidth="1"/>
    <col min="14090" max="14090" width="18.5703125" style="18" customWidth="1"/>
    <col min="14091" max="14331" width="9.140625" style="18"/>
    <col min="14332" max="14332" width="7.5703125" style="18" customWidth="1"/>
    <col min="14333" max="14333" width="39.42578125" style="18" customWidth="1"/>
    <col min="14334" max="14335" width="13.140625" style="18" customWidth="1"/>
    <col min="14336" max="14336" width="14.28515625" style="18" customWidth="1"/>
    <col min="14337" max="14337" width="18.5703125" style="18" customWidth="1"/>
    <col min="14338" max="14338" width="6.42578125" style="18" customWidth="1"/>
    <col min="14339" max="14339" width="11.5703125" style="18" customWidth="1"/>
    <col min="14340" max="14340" width="4.85546875" style="18" customWidth="1"/>
    <col min="14341" max="14341" width="12.42578125" style="18" customWidth="1"/>
    <col min="14342" max="14342" width="5.140625" style="18" customWidth="1"/>
    <col min="14343" max="14343" width="11.42578125" style="18" customWidth="1"/>
    <col min="14344" max="14344" width="18.85546875" style="18" customWidth="1"/>
    <col min="14345" max="14345" width="23.140625" style="18" customWidth="1"/>
    <col min="14346" max="14346" width="18.5703125" style="18" customWidth="1"/>
    <col min="14347" max="14587" width="9.140625" style="18"/>
    <col min="14588" max="14588" width="7.5703125" style="18" customWidth="1"/>
    <col min="14589" max="14589" width="39.42578125" style="18" customWidth="1"/>
    <col min="14590" max="14591" width="13.140625" style="18" customWidth="1"/>
    <col min="14592" max="14592" width="14.28515625" style="18" customWidth="1"/>
    <col min="14593" max="14593" width="18.5703125" style="18" customWidth="1"/>
    <col min="14594" max="14594" width="6.42578125" style="18" customWidth="1"/>
    <col min="14595" max="14595" width="11.5703125" style="18" customWidth="1"/>
    <col min="14596" max="14596" width="4.85546875" style="18" customWidth="1"/>
    <col min="14597" max="14597" width="12.42578125" style="18" customWidth="1"/>
    <col min="14598" max="14598" width="5.140625" style="18" customWidth="1"/>
    <col min="14599" max="14599" width="11.42578125" style="18" customWidth="1"/>
    <col min="14600" max="14600" width="18.85546875" style="18" customWidth="1"/>
    <col min="14601" max="14601" width="23.140625" style="18" customWidth="1"/>
    <col min="14602" max="14602" width="18.5703125" style="18" customWidth="1"/>
    <col min="14603" max="14843" width="9.140625" style="18"/>
    <col min="14844" max="14844" width="7.5703125" style="18" customWidth="1"/>
    <col min="14845" max="14845" width="39.42578125" style="18" customWidth="1"/>
    <col min="14846" max="14847" width="13.140625" style="18" customWidth="1"/>
    <col min="14848" max="14848" width="14.28515625" style="18" customWidth="1"/>
    <col min="14849" max="14849" width="18.5703125" style="18" customWidth="1"/>
    <col min="14850" max="14850" width="6.42578125" style="18" customWidth="1"/>
    <col min="14851" max="14851" width="11.5703125" style="18" customWidth="1"/>
    <col min="14852" max="14852" width="4.85546875" style="18" customWidth="1"/>
    <col min="14853" max="14853" width="12.42578125" style="18" customWidth="1"/>
    <col min="14854" max="14854" width="5.140625" style="18" customWidth="1"/>
    <col min="14855" max="14855" width="11.42578125" style="18" customWidth="1"/>
    <col min="14856" max="14856" width="18.85546875" style="18" customWidth="1"/>
    <col min="14857" max="14857" width="23.140625" style="18" customWidth="1"/>
    <col min="14858" max="14858" width="18.5703125" style="18" customWidth="1"/>
    <col min="14859" max="15099" width="9.140625" style="18"/>
    <col min="15100" max="15100" width="7.5703125" style="18" customWidth="1"/>
    <col min="15101" max="15101" width="39.42578125" style="18" customWidth="1"/>
    <col min="15102" max="15103" width="13.140625" style="18" customWidth="1"/>
    <col min="15104" max="15104" width="14.28515625" style="18" customWidth="1"/>
    <col min="15105" max="15105" width="18.5703125" style="18" customWidth="1"/>
    <col min="15106" max="15106" width="6.42578125" style="18" customWidth="1"/>
    <col min="15107" max="15107" width="11.5703125" style="18" customWidth="1"/>
    <col min="15108" max="15108" width="4.85546875" style="18" customWidth="1"/>
    <col min="15109" max="15109" width="12.42578125" style="18" customWidth="1"/>
    <col min="15110" max="15110" width="5.140625" style="18" customWidth="1"/>
    <col min="15111" max="15111" width="11.42578125" style="18" customWidth="1"/>
    <col min="15112" max="15112" width="18.85546875" style="18" customWidth="1"/>
    <col min="15113" max="15113" width="23.140625" style="18" customWidth="1"/>
    <col min="15114" max="15114" width="18.5703125" style="18" customWidth="1"/>
    <col min="15115" max="15355" width="9.140625" style="18"/>
    <col min="15356" max="15356" width="7.5703125" style="18" customWidth="1"/>
    <col min="15357" max="15357" width="39.42578125" style="18" customWidth="1"/>
    <col min="15358" max="15359" width="13.140625" style="18" customWidth="1"/>
    <col min="15360" max="15360" width="14.28515625" style="18" customWidth="1"/>
    <col min="15361" max="15361" width="18.5703125" style="18" customWidth="1"/>
    <col min="15362" max="15362" width="6.42578125" style="18" customWidth="1"/>
    <col min="15363" max="15363" width="11.5703125" style="18" customWidth="1"/>
    <col min="15364" max="15364" width="4.85546875" style="18" customWidth="1"/>
    <col min="15365" max="15365" width="12.42578125" style="18" customWidth="1"/>
    <col min="15366" max="15366" width="5.140625" style="18" customWidth="1"/>
    <col min="15367" max="15367" width="11.42578125" style="18" customWidth="1"/>
    <col min="15368" max="15368" width="18.85546875" style="18" customWidth="1"/>
    <col min="15369" max="15369" width="23.140625" style="18" customWidth="1"/>
    <col min="15370" max="15370" width="18.5703125" style="18" customWidth="1"/>
    <col min="15371" max="15611" width="9.140625" style="18"/>
    <col min="15612" max="15612" width="7.5703125" style="18" customWidth="1"/>
    <col min="15613" max="15613" width="39.42578125" style="18" customWidth="1"/>
    <col min="15614" max="15615" width="13.140625" style="18" customWidth="1"/>
    <col min="15616" max="15616" width="14.28515625" style="18" customWidth="1"/>
    <col min="15617" max="15617" width="18.5703125" style="18" customWidth="1"/>
    <col min="15618" max="15618" width="6.42578125" style="18" customWidth="1"/>
    <col min="15619" max="15619" width="11.5703125" style="18" customWidth="1"/>
    <col min="15620" max="15620" width="4.85546875" style="18" customWidth="1"/>
    <col min="15621" max="15621" width="12.42578125" style="18" customWidth="1"/>
    <col min="15622" max="15622" width="5.140625" style="18" customWidth="1"/>
    <col min="15623" max="15623" width="11.42578125" style="18" customWidth="1"/>
    <col min="15624" max="15624" width="18.85546875" style="18" customWidth="1"/>
    <col min="15625" max="15625" width="23.140625" style="18" customWidth="1"/>
    <col min="15626" max="15626" width="18.5703125" style="18" customWidth="1"/>
    <col min="15627" max="15867" width="9.140625" style="18"/>
    <col min="15868" max="15868" width="7.5703125" style="18" customWidth="1"/>
    <col min="15869" max="15869" width="39.42578125" style="18" customWidth="1"/>
    <col min="15870" max="15871" width="13.140625" style="18" customWidth="1"/>
    <col min="15872" max="15872" width="14.28515625" style="18" customWidth="1"/>
    <col min="15873" max="15873" width="18.5703125" style="18" customWidth="1"/>
    <col min="15874" max="15874" width="6.42578125" style="18" customWidth="1"/>
    <col min="15875" max="15875" width="11.5703125" style="18" customWidth="1"/>
    <col min="15876" max="15876" width="4.85546875" style="18" customWidth="1"/>
    <col min="15877" max="15877" width="12.42578125" style="18" customWidth="1"/>
    <col min="15878" max="15878" width="5.140625" style="18" customWidth="1"/>
    <col min="15879" max="15879" width="11.42578125" style="18" customWidth="1"/>
    <col min="15880" max="15880" width="18.85546875" style="18" customWidth="1"/>
    <col min="15881" max="15881" width="23.140625" style="18" customWidth="1"/>
    <col min="15882" max="15882" width="18.5703125" style="18" customWidth="1"/>
    <col min="15883" max="16123" width="9.140625" style="18"/>
    <col min="16124" max="16124" width="7.5703125" style="18" customWidth="1"/>
    <col min="16125" max="16125" width="39.42578125" style="18" customWidth="1"/>
    <col min="16126" max="16127" width="13.140625" style="18" customWidth="1"/>
    <col min="16128" max="16128" width="14.28515625" style="18" customWidth="1"/>
    <col min="16129" max="16129" width="18.5703125" style="18" customWidth="1"/>
    <col min="16130" max="16130" width="6.42578125" style="18" customWidth="1"/>
    <col min="16131" max="16131" width="11.5703125" style="18" customWidth="1"/>
    <col min="16132" max="16132" width="4.85546875" style="18" customWidth="1"/>
    <col min="16133" max="16133" width="12.42578125" style="18" customWidth="1"/>
    <col min="16134" max="16134" width="5.140625" style="18" customWidth="1"/>
    <col min="16135" max="16135" width="11.42578125" style="18" customWidth="1"/>
    <col min="16136" max="16136" width="18.85546875" style="18" customWidth="1"/>
    <col min="16137" max="16137" width="23.140625" style="18" customWidth="1"/>
    <col min="16138" max="16138" width="18.5703125" style="18" customWidth="1"/>
    <col min="16139" max="16384" width="9.140625" style="18"/>
  </cols>
  <sheetData>
    <row r="1" spans="1:14" ht="12.95" x14ac:dyDescent="0.25">
      <c r="A1" s="154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4.45" customHeight="1" x14ac:dyDescent="0.2">
      <c r="A2" s="173" t="s">
        <v>7</v>
      </c>
      <c r="B2" s="17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5" customHeight="1" x14ac:dyDescent="0.2">
      <c r="A3" s="173"/>
      <c r="B3" s="17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2.95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ht="12.75" customHeight="1" x14ac:dyDescent="0.25">
      <c r="A5" s="129" t="s">
        <v>105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ht="12.95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ht="15.75" customHeight="1" x14ac:dyDescent="0.2">
      <c r="A7" s="177" t="s">
        <v>22</v>
      </c>
      <c r="B7" s="177" t="s">
        <v>23</v>
      </c>
      <c r="C7" s="177" t="s">
        <v>45</v>
      </c>
      <c r="D7" s="177" t="s">
        <v>1</v>
      </c>
      <c r="E7" s="177" t="s">
        <v>85</v>
      </c>
      <c r="F7" s="177" t="s">
        <v>163</v>
      </c>
      <c r="G7" s="177" t="s">
        <v>47</v>
      </c>
      <c r="H7" s="177"/>
      <c r="I7" s="177"/>
      <c r="J7" s="177"/>
      <c r="K7" s="177"/>
      <c r="L7" s="177"/>
      <c r="M7" s="177" t="s">
        <v>57</v>
      </c>
      <c r="N7" s="177" t="s">
        <v>107</v>
      </c>
    </row>
    <row r="8" spans="1:14" x14ac:dyDescent="0.2">
      <c r="A8" s="177"/>
      <c r="B8" s="177"/>
      <c r="C8" s="177"/>
      <c r="D8" s="177"/>
      <c r="E8" s="177"/>
      <c r="F8" s="177"/>
      <c r="G8" s="129" t="s">
        <v>31</v>
      </c>
      <c r="H8" s="129"/>
      <c r="I8" s="129" t="s">
        <v>32</v>
      </c>
      <c r="J8" s="129"/>
      <c r="K8" s="129" t="s">
        <v>33</v>
      </c>
      <c r="L8" s="129"/>
      <c r="M8" s="177"/>
      <c r="N8" s="177"/>
    </row>
    <row r="9" spans="1:14" x14ac:dyDescent="0.2">
      <c r="A9" s="177"/>
      <c r="B9" s="177"/>
      <c r="C9" s="177"/>
      <c r="D9" s="177"/>
      <c r="E9" s="177"/>
      <c r="F9" s="177"/>
      <c r="G9" s="16" t="s">
        <v>34</v>
      </c>
      <c r="H9" s="16" t="s">
        <v>106</v>
      </c>
      <c r="I9" s="16" t="s">
        <v>34</v>
      </c>
      <c r="J9" s="16" t="s">
        <v>106</v>
      </c>
      <c r="K9" s="16" t="s">
        <v>34</v>
      </c>
      <c r="L9" s="16" t="s">
        <v>106</v>
      </c>
      <c r="M9" s="177"/>
      <c r="N9" s="177"/>
    </row>
    <row r="10" spans="1:14" ht="12.95" x14ac:dyDescent="0.25">
      <c r="A10" s="16">
        <v>1</v>
      </c>
      <c r="B10" s="16">
        <v>2</v>
      </c>
      <c r="C10" s="16">
        <v>3</v>
      </c>
      <c r="D10" s="16">
        <v>4</v>
      </c>
      <c r="E10" s="15">
        <v>5</v>
      </c>
      <c r="F10" s="16">
        <v>6</v>
      </c>
      <c r="G10" s="16">
        <v>7</v>
      </c>
      <c r="H10" s="16" t="s">
        <v>50</v>
      </c>
      <c r="I10" s="16">
        <v>9</v>
      </c>
      <c r="J10" s="16" t="s">
        <v>51</v>
      </c>
      <c r="K10" s="16">
        <v>11</v>
      </c>
      <c r="L10" s="16" t="s">
        <v>52</v>
      </c>
      <c r="M10" s="16" t="s">
        <v>53</v>
      </c>
      <c r="N10" s="16" t="s">
        <v>54</v>
      </c>
    </row>
    <row r="11" spans="1:14" ht="16.5" customHeight="1" x14ac:dyDescent="0.25">
      <c r="A11" s="16">
        <v>1</v>
      </c>
      <c r="B11" s="45" t="s">
        <v>168</v>
      </c>
      <c r="C11" s="19"/>
      <c r="D11" s="21" t="s">
        <v>5</v>
      </c>
      <c r="E11" s="22">
        <f>SUM('Schedule B - Supply'!F13:F23)</f>
        <v>91034</v>
      </c>
      <c r="F11" s="27"/>
      <c r="G11" s="29"/>
      <c r="H11" s="29">
        <f>F11*G11</f>
        <v>0</v>
      </c>
      <c r="I11" s="29"/>
      <c r="J11" s="29">
        <f>F11*I11</f>
        <v>0</v>
      </c>
      <c r="K11" s="29"/>
      <c r="L11" s="29">
        <f>F11*K11</f>
        <v>0</v>
      </c>
      <c r="M11" s="29">
        <f>H11+J11+L11</f>
        <v>0</v>
      </c>
      <c r="N11" s="19">
        <f>F11+M11</f>
        <v>0</v>
      </c>
    </row>
    <row r="12" spans="1:14" ht="15" customHeight="1" x14ac:dyDescent="0.3">
      <c r="A12" s="177" t="s">
        <v>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38">
        <f>SUM(N11:N11)</f>
        <v>0</v>
      </c>
    </row>
    <row r="13" spans="1:14" ht="15" customHeight="1" x14ac:dyDescent="0.2">
      <c r="A13" s="172" t="s">
        <v>55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</row>
    <row r="14" spans="1:14" ht="14.45" customHeight="1" x14ac:dyDescent="0.2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4" ht="15" customHeight="1" x14ac:dyDescent="0.2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</sheetData>
  <mergeCells count="20">
    <mergeCell ref="A6:N6"/>
    <mergeCell ref="A1:N1"/>
    <mergeCell ref="A2:B3"/>
    <mergeCell ref="C2:N3"/>
    <mergeCell ref="A4:N4"/>
    <mergeCell ref="A5:N5"/>
    <mergeCell ref="A12:M12"/>
    <mergeCell ref="A13:N15"/>
    <mergeCell ref="N7:N9"/>
    <mergeCell ref="G8:H8"/>
    <mergeCell ref="I8:J8"/>
    <mergeCell ref="K8:L8"/>
    <mergeCell ref="F7:F9"/>
    <mergeCell ref="G7:L7"/>
    <mergeCell ref="M7:M9"/>
    <mergeCell ref="A7:A9"/>
    <mergeCell ref="B7:B9"/>
    <mergeCell ref="C7:C9"/>
    <mergeCell ref="D7:D9"/>
    <mergeCell ref="E7:E9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SheetLayoutView="100" workbookViewId="0">
      <selection activeCell="E16" sqref="E16"/>
    </sheetView>
  </sheetViews>
  <sheetFormatPr defaultColWidth="9.140625" defaultRowHeight="14.25" x14ac:dyDescent="0.2"/>
  <cols>
    <col min="1" max="1" width="6.5703125" style="35" customWidth="1"/>
    <col min="2" max="2" width="31" style="35" customWidth="1"/>
    <col min="3" max="3" width="25.140625" style="35" customWidth="1"/>
    <col min="4" max="4" width="16.85546875" style="35" customWidth="1"/>
    <col min="5" max="5" width="35.7109375" style="35" customWidth="1"/>
    <col min="6" max="6" width="13.140625" style="35" customWidth="1"/>
    <col min="7" max="7" width="12" style="35" customWidth="1"/>
    <col min="8" max="8" width="9.140625" style="35"/>
    <col min="9" max="9" width="12.42578125" style="35" customWidth="1"/>
    <col min="10" max="10" width="9.140625" style="35"/>
    <col min="11" max="11" width="12.5703125" style="35" customWidth="1"/>
    <col min="12" max="12" width="9.140625" style="35"/>
    <col min="13" max="13" width="12.7109375" style="35" customWidth="1"/>
    <col min="14" max="14" width="11.85546875" style="35" customWidth="1"/>
    <col min="15" max="16384" width="9.140625" style="35"/>
  </cols>
  <sheetData>
    <row r="1" spans="1:14" ht="20.100000000000001" x14ac:dyDescent="0.4">
      <c r="A1" s="178" t="s">
        <v>111</v>
      </c>
      <c r="B1" s="178"/>
      <c r="C1" s="178"/>
      <c r="D1" s="178"/>
      <c r="E1" s="178"/>
      <c r="F1" s="178"/>
      <c r="G1" s="41"/>
      <c r="H1" s="41"/>
      <c r="I1" s="41"/>
      <c r="J1" s="41"/>
      <c r="K1" s="41"/>
      <c r="L1" s="41"/>
      <c r="M1" s="41"/>
      <c r="N1" s="41"/>
    </row>
    <row r="3" spans="1:14" ht="14.45" customHeight="1" x14ac:dyDescent="0.3">
      <c r="A3" s="182" t="s">
        <v>170</v>
      </c>
      <c r="B3" s="182"/>
      <c r="C3" s="182"/>
      <c r="D3" s="182"/>
      <c r="E3" s="182"/>
      <c r="F3" s="182"/>
    </row>
    <row r="4" spans="1:14" ht="21" customHeight="1" x14ac:dyDescent="0.3">
      <c r="A4" s="17" t="s">
        <v>95</v>
      </c>
      <c r="B4" s="17" t="s">
        <v>96</v>
      </c>
      <c r="C4" s="17" t="s">
        <v>97</v>
      </c>
      <c r="D4" s="17" t="s">
        <v>98</v>
      </c>
      <c r="E4" s="17" t="s">
        <v>104</v>
      </c>
      <c r="F4" s="17" t="s">
        <v>99</v>
      </c>
    </row>
    <row r="5" spans="1:14" ht="14.1" x14ac:dyDescent="0.3">
      <c r="A5" s="2">
        <v>1</v>
      </c>
      <c r="B5" s="2">
        <v>1000</v>
      </c>
      <c r="C5" s="2">
        <v>6</v>
      </c>
      <c r="D5" s="2">
        <v>4</v>
      </c>
      <c r="E5" s="2">
        <f>C5*D5</f>
        <v>24</v>
      </c>
      <c r="F5" s="5" t="s">
        <v>100</v>
      </c>
    </row>
    <row r="6" spans="1:14" ht="14.1" x14ac:dyDescent="0.3">
      <c r="A6" s="2">
        <v>2</v>
      </c>
      <c r="B6" s="2">
        <v>630</v>
      </c>
      <c r="C6" s="2">
        <v>6</v>
      </c>
      <c r="D6" s="2">
        <v>4</v>
      </c>
      <c r="E6" s="2">
        <f t="shared" ref="E6:E13" si="0">C6*D6</f>
        <v>24</v>
      </c>
      <c r="F6" s="5" t="s">
        <v>100</v>
      </c>
    </row>
    <row r="7" spans="1:14" ht="14.1" x14ac:dyDescent="0.3">
      <c r="A7" s="2">
        <v>3</v>
      </c>
      <c r="B7" s="2">
        <v>500</v>
      </c>
      <c r="C7" s="2">
        <v>141</v>
      </c>
      <c r="D7" s="2">
        <v>3</v>
      </c>
      <c r="E7" s="2">
        <f t="shared" si="0"/>
        <v>423</v>
      </c>
      <c r="F7" s="5" t="s">
        <v>100</v>
      </c>
    </row>
    <row r="8" spans="1:14" ht="14.1" x14ac:dyDescent="0.3">
      <c r="A8" s="2">
        <v>4</v>
      </c>
      <c r="B8" s="2">
        <v>315</v>
      </c>
      <c r="C8" s="2">
        <v>33</v>
      </c>
      <c r="D8" s="2">
        <v>2</v>
      </c>
      <c r="E8" s="2">
        <f t="shared" si="0"/>
        <v>66</v>
      </c>
      <c r="F8" s="5" t="s">
        <v>101</v>
      </c>
    </row>
    <row r="9" spans="1:14" ht="14.1" x14ac:dyDescent="0.3">
      <c r="A9" s="2">
        <v>5</v>
      </c>
      <c r="B9" s="2">
        <v>250</v>
      </c>
      <c r="C9" s="2">
        <v>113</v>
      </c>
      <c r="D9" s="2">
        <v>2</v>
      </c>
      <c r="E9" s="2">
        <f t="shared" si="0"/>
        <v>226</v>
      </c>
      <c r="F9" s="5" t="s">
        <v>101</v>
      </c>
    </row>
    <row r="10" spans="1:14" ht="14.1" x14ac:dyDescent="0.3">
      <c r="A10" s="2">
        <v>6</v>
      </c>
      <c r="B10" s="2">
        <v>200</v>
      </c>
      <c r="C10" s="2">
        <v>14</v>
      </c>
      <c r="D10" s="2">
        <v>2</v>
      </c>
      <c r="E10" s="2">
        <f t="shared" si="0"/>
        <v>28</v>
      </c>
      <c r="F10" s="5" t="s">
        <v>101</v>
      </c>
    </row>
    <row r="11" spans="1:14" ht="14.1" x14ac:dyDescent="0.3">
      <c r="A11" s="2">
        <v>7</v>
      </c>
      <c r="B11" s="2">
        <v>100</v>
      </c>
      <c r="C11" s="2">
        <v>274</v>
      </c>
      <c r="D11" s="2">
        <v>1</v>
      </c>
      <c r="E11" s="2">
        <f t="shared" si="0"/>
        <v>274</v>
      </c>
      <c r="F11" s="5" t="s">
        <v>102</v>
      </c>
    </row>
    <row r="12" spans="1:14" ht="14.1" x14ac:dyDescent="0.3">
      <c r="A12" s="2">
        <v>8</v>
      </c>
      <c r="B12" s="2">
        <v>63</v>
      </c>
      <c r="C12" s="2">
        <v>29</v>
      </c>
      <c r="D12" s="2">
        <v>1</v>
      </c>
      <c r="E12" s="2">
        <f t="shared" si="0"/>
        <v>29</v>
      </c>
      <c r="F12" s="5" t="s">
        <v>103</v>
      </c>
    </row>
    <row r="13" spans="1:14" ht="14.1" x14ac:dyDescent="0.3">
      <c r="A13" s="2">
        <v>9</v>
      </c>
      <c r="B13" s="2">
        <v>25</v>
      </c>
      <c r="C13" s="2">
        <v>21</v>
      </c>
      <c r="D13" s="2">
        <v>1</v>
      </c>
      <c r="E13" s="2">
        <f t="shared" si="0"/>
        <v>21</v>
      </c>
      <c r="F13" s="5" t="s">
        <v>103</v>
      </c>
    </row>
    <row r="14" spans="1:14" ht="14.1" x14ac:dyDescent="0.3">
      <c r="A14" s="179" t="s">
        <v>8</v>
      </c>
      <c r="B14" s="180"/>
      <c r="C14" s="180"/>
      <c r="D14" s="181"/>
      <c r="E14" s="40">
        <f>SUM(E5:E13)</f>
        <v>1115</v>
      </c>
      <c r="F14" s="2"/>
    </row>
    <row r="15" spans="1:14" ht="14.1" x14ac:dyDescent="0.3">
      <c r="A15" s="183" t="s">
        <v>177</v>
      </c>
      <c r="B15" s="184"/>
      <c r="C15" s="184"/>
      <c r="D15" s="185"/>
      <c r="E15" s="2">
        <v>230</v>
      </c>
    </row>
    <row r="16" spans="1:14" ht="14.1" x14ac:dyDescent="0.3">
      <c r="A16" s="186" t="s">
        <v>176</v>
      </c>
      <c r="B16" s="187"/>
      <c r="C16" s="187"/>
      <c r="D16" s="188"/>
      <c r="E16" s="80">
        <f>E14</f>
        <v>1115</v>
      </c>
    </row>
    <row r="17" spans="1:5" ht="14.1" x14ac:dyDescent="0.3">
      <c r="A17" s="76"/>
      <c r="B17" s="76"/>
      <c r="C17" s="76"/>
      <c r="D17" s="76"/>
      <c r="E17" s="77"/>
    </row>
  </sheetData>
  <mergeCells count="5">
    <mergeCell ref="A1:F1"/>
    <mergeCell ref="A14:D14"/>
    <mergeCell ref="A3:F3"/>
    <mergeCell ref="A15:D15"/>
    <mergeCell ref="A16:D16"/>
  </mergeCells>
  <printOptions horizontalCentered="1"/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 Sheet</vt:lpstr>
      <vt:lpstr>Schedule A - Meter Rent</vt:lpstr>
      <vt:lpstr>Schedule B - Supply</vt:lpstr>
      <vt:lpstr>Schedule C - Erection</vt:lpstr>
      <vt:lpstr>Schedule D - Year 1 FMS Cost</vt:lpstr>
      <vt:lpstr>LT-CT SMART Meters (at DT)</vt:lpstr>
      <vt:lpstr>'LT-CT SMART Meters (at DT)'!Print_Area</vt:lpstr>
      <vt:lpstr>'Schedule A - Meter Rent'!Print_Area</vt:lpstr>
      <vt:lpstr>'Schedule B - Supply'!Print_Area</vt:lpstr>
      <vt:lpstr>'Schedule C - Erection'!Print_Area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2021-01-25T05:01:05Z</dcterms:modified>
</cp:coreProperties>
</file>