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305" windowHeight="7275"/>
  </bookViews>
  <sheets>
    <sheet name="Summary Sheet" sheetId="1" r:id="rId1"/>
    <sheet name="Meter Rent" sheetId="2" r:id="rId2"/>
    <sheet name="Auxiliary Items" sheetId="5" r:id="rId3"/>
    <sheet name="Manpower Cost" sheetId="4" r:id="rId4"/>
  </sheets>
  <definedNames>
    <definedName name="_Hlk92203929" localSheetId="2">'Auxiliary Items'!$A$3</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5" l="1"/>
  <c r="F5" i="5" l="1"/>
  <c r="F6" i="5" s="1"/>
  <c r="C6" i="1" l="1"/>
  <c r="F10" i="2"/>
  <c r="F11" i="2"/>
  <c r="C13" i="2" l="1"/>
  <c r="F8" i="2" l="1"/>
  <c r="F9" i="2"/>
  <c r="F12" i="2"/>
  <c r="F7" i="2"/>
  <c r="F13" i="2" l="1"/>
  <c r="G6" i="4"/>
  <c r="F12" i="4"/>
  <c r="G12" i="4" s="1"/>
  <c r="F11" i="4"/>
  <c r="G11" i="4" s="1"/>
  <c r="F10" i="4"/>
  <c r="G10" i="4" s="1"/>
  <c r="F9" i="4"/>
  <c r="G9" i="4" s="1"/>
  <c r="F8" i="4"/>
  <c r="G8" i="4" s="1"/>
  <c r="F7" i="4"/>
  <c r="G7" i="4" s="1"/>
  <c r="F6" i="4"/>
  <c r="F5" i="4"/>
  <c r="G5" i="4" s="1"/>
  <c r="F4" i="4"/>
  <c r="G4" i="4" s="1"/>
  <c r="H7" i="2"/>
  <c r="H8" i="2"/>
  <c r="H9" i="2"/>
  <c r="H11" i="2"/>
  <c r="G13" i="4" l="1"/>
  <c r="C7" i="1" s="1"/>
  <c r="G10" i="2"/>
  <c r="H10" i="2"/>
  <c r="G12" i="2"/>
  <c r="H12" i="2"/>
  <c r="G13" i="2"/>
  <c r="H13" i="2"/>
  <c r="C5" i="1"/>
  <c r="C8" i="1"/>
</calcChain>
</file>

<file path=xl/sharedStrings.xml><?xml version="1.0" encoding="utf-8"?>
<sst xmlns="http://schemas.openxmlformats.org/spreadsheetml/2006/main" count="57" uniqueCount="54">
  <si>
    <t>Total</t>
  </si>
  <si>
    <t>S. No</t>
  </si>
  <si>
    <t>Item Description 
(A)</t>
  </si>
  <si>
    <t>S. No.</t>
  </si>
  <si>
    <t>Description 
(A)</t>
  </si>
  <si>
    <t>Architecture Specialists (Experience- 10+ years)</t>
  </si>
  <si>
    <t>Security Specialists (Experience- 10+ years)</t>
  </si>
  <si>
    <t>Integration Specialists (Experience- 10+ years)</t>
  </si>
  <si>
    <t>Data Base Developer- Sr. (Experience- 5+ years)</t>
  </si>
  <si>
    <t>Web/ Mobile Application Developer- Sr. (Experience- 5+ years)</t>
  </si>
  <si>
    <t>Core Application Developer- Sr. (Experience- 5+ years)</t>
  </si>
  <si>
    <t>Data Base Developer- Jr. (Experience- Less than 5 years)</t>
  </si>
  <si>
    <t>Web/ Mobile Application Developer- Jr. (Experience- Less than 5 years)</t>
  </si>
  <si>
    <t>Core Application Developer- Jr. (Experience- Less than 5 years)</t>
  </si>
  <si>
    <t>Total Quoted Price</t>
  </si>
  <si>
    <t>Manpower Cost with respect to new requirement for Software Component</t>
  </si>
  <si>
    <t>Description of Scope</t>
  </si>
  <si>
    <t>Quantity in Nos. (B)</t>
  </si>
  <si>
    <t>AMISP Service Charge
(in INR/ month/ meter) (E = C x (1+D%)</t>
  </si>
  <si>
    <t>Meter Rent</t>
  </si>
  <si>
    <r>
      <t xml:space="preserve">Rate per Unit including all taxes and duties other than GST (in INR/ month/ meter) (C )
</t>
    </r>
    <r>
      <rPr>
        <b/>
        <sz val="9"/>
        <color rgb="FF00B050"/>
        <rFont val="Arial"/>
        <family val="2"/>
      </rPr>
      <t>(To be filled by Bidder)</t>
    </r>
  </si>
  <si>
    <r>
      <t xml:space="preserve">GST
applicable in
% (D) 
</t>
    </r>
    <r>
      <rPr>
        <b/>
        <sz val="9"/>
        <color rgb="FF00B050"/>
        <rFont val="Arial"/>
        <family val="2"/>
      </rPr>
      <t>(To be filled by Bidder)</t>
    </r>
  </si>
  <si>
    <t>Table 1 - Meter Rent</t>
  </si>
  <si>
    <t>Meters (each with related hardware, software and equipment)</t>
  </si>
  <si>
    <t>Summary of Total Quoted Price</t>
  </si>
  <si>
    <t>GST applicable in % 
(D)</t>
  </si>
  <si>
    <t>Total Manpower Cost (in INR)
(F = ExB)</t>
  </si>
  <si>
    <t>Price Quoted (in INR)</t>
  </si>
  <si>
    <t>Total cost for each category of meter (in INR)
(G = B x
(E X 90 months
+F))</t>
  </si>
  <si>
    <t>* Lumpsum amount shall be regulated as per RDSS Guidelines</t>
  </si>
  <si>
    <t>Total Estimated Man-Month
(B)</t>
  </si>
  <si>
    <t>Man-Month Rate including all taxes and duties other than GST (in INR)
(C )</t>
  </si>
  <si>
    <t>Man-Month Cost inclusive of GST (in INR) 
(E = C x (1+D%))</t>
  </si>
  <si>
    <t>Item Description (A)</t>
  </si>
  <si>
    <t>Rate per Unit including all taxes and duties other than GST (in INR) (C)</t>
  </si>
  <si>
    <t>DT Cable Supply, Installation, Commissioning &amp; other services</t>
  </si>
  <si>
    <t>Table 3 - Manpower Cost with respect to new requirement for Software Component</t>
  </si>
  <si>
    <t>S.No</t>
  </si>
  <si>
    <t>GST applicable in % (D)</t>
  </si>
  <si>
    <t>Total cost
(E = B X C X (1+D))</t>
  </si>
  <si>
    <t>Table 1 - Quoted Meter Rent</t>
  </si>
  <si>
    <t>Single Phase Whole current Smart Meter 5-30A, 240V P-N (with Net Metering)  – Consumer Meters with Meter Box, Back-end IT Infra with associated works and requisite no. of polycarbonate seal</t>
  </si>
  <si>
    <t>HT Meters 3-phase (63.5V Ph-N, +/-5 A) (with Net Metering) – Feeder Meters with control cables, with DI provisions Meter Box and Back-end IT Infra with associated works and requisite no. of polycarbonate seal</t>
  </si>
  <si>
    <t>LT-CT Meters (3-phase 240V Ph-N, +/-5 A (with Net Metering) – Consumer Meters with control cables, without DI provisions Meter Box and Back-end IT Infra with associated works and requisite no. of polycarbonate seal</t>
  </si>
  <si>
    <t>LT-CT Meters (3-phase 240V Ph-N, +/-5 A) (with Net Metering) – DT Meters with CTs, control cables, with DI provisions Meter Box and Back-end IT Infra with associated works and requisite no. of polycarbonate seal</t>
  </si>
  <si>
    <t>DT Cables</t>
  </si>
  <si>
    <t xml:space="preserve">Quantity in Kms (B) </t>
  </si>
  <si>
    <t>Table 2 - Auxiliary LT items: DT Cable Supply, Installation, Commissioning &amp; other services</t>
  </si>
  <si>
    <t>Cost of Auxiliary LT items: DT Cable Supply, Installation, Commissioning &amp; other services</t>
  </si>
  <si>
    <t>HT Meters 3-phase (63.5V Ph-N, +/-5 A) (with Net Metering) – Consumer Meters with control cables, without DI provisions Meter Box and Back-end IT Infra with associated works and requisite no. of polycarbonate seal</t>
  </si>
  <si>
    <t>Lumpsum payment per Unit (in INR/ meter) (F)</t>
  </si>
  <si>
    <t>Three Phase Whole current Smart Meter 10-60A / 20-100A, 3x240V P-N (with Net Metering) - Consumer Meter with Meter Box and Back-end IT Infra with associated works and requisite no. of polycarbonate seal</t>
  </si>
  <si>
    <t>Note:
a. Payment against Auxiliary LT items (i.e. DT cable) shall be paid to the AMISP on a lumpsum (capex) basis, as per terms and conditions of the AMISP contract.
b. The cost of above auxiliary items (i.e. DT cable) shall not be included in the per meter per month cost to be discovered as part of the bidding process. Cost for these components shall be quoted separately under Table 2.
c. Rate per unit quoted by the bidder for the above auxiliary items (i.e. DT cable) shall not exceed the estimated unit rate of Rs. 2,44,757.57 per Km (average of 240 sq mm, 300 sq mm &amp; 400 sq mm rates discovered in IPDS/ DDUGJY tender).
d. The cost under Table 1 and Table 2 are inclusive of supply, erection/ installation, setting up of the complete communication network &amp; integration of items with existing system along with related hardware, software &amp; equipment after successful completion of Field Installation and Integration Test (FIIT) as well as carrying out FMS activities as per RfP and any other activity for successful completion of the contract. The cost is also inclusive of all line items mentioned in Table 1 &amp; Table 2 of Form 14 of Section 4 of RfP.</t>
  </si>
  <si>
    <t>Note: 
Estimated Man-Month mentioned in the above table is only for evaluation purpose. The actual payment to be made to AMISP would be based on the actual manpower deployment and man-month on pro-rata basis as per the new Software requirement. However, bidder has to quote Manpower Cost by considering the fact that manpower may be required for the entire period of the contract.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</si>
</sst>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9"/>
      <color rgb="FF000000"/>
      <name val="Arial"/>
      <family val="2"/>
    </font>
    <font>
      <sz val="12"/>
      <color theme="1"/>
      <name val="Calibri"/>
      <family val="2"/>
      <scheme val="minor"/>
    </font>
    <font>
      <b/>
      <sz val="12"/>
      <color theme="1"/>
      <name val="Calibri"/>
      <family val="2"/>
      <scheme val="minor"/>
    </font>
    <font>
      <i/>
      <sz val="11"/>
      <color theme="1"/>
      <name val="Calibri"/>
      <family val="2"/>
      <scheme val="minor"/>
    </font>
    <font>
      <b/>
      <sz val="9"/>
      <color rgb="FF00B050"/>
      <name val="Arial"/>
      <family val="2"/>
    </font>
    <font>
      <b/>
      <sz val="11"/>
      <color theme="1"/>
      <name val="Arial"/>
      <family val="2"/>
    </font>
    <font>
      <i/>
      <sz val="12"/>
      <color theme="1"/>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vertical="center" wrapText="1"/>
    </xf>
    <xf numFmtId="164" fontId="4" fillId="0" borderId="6" xfId="0" applyNumberFormat="1" applyFont="1" applyBorder="1" applyAlignment="1">
      <alignment vertical="center" wrapText="1"/>
    </xf>
    <xf numFmtId="0" fontId="4" fillId="0" borderId="1" xfId="0" applyFont="1" applyBorder="1" applyAlignment="1">
      <alignment horizontal="justify" vertical="center" wrapText="1"/>
    </xf>
    <xf numFmtId="0" fontId="4"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9" fontId="4" fillId="0" borderId="1" xfId="1" applyFont="1" applyBorder="1" applyAlignment="1">
      <alignment horizontal="center" vertical="center" wrapText="1"/>
    </xf>
    <xf numFmtId="3" fontId="4" fillId="0" borderId="1" xfId="0" applyNumberFormat="1" applyFont="1" applyBorder="1" applyAlignment="1">
      <alignment horizontal="right" vertical="center" wrapText="1"/>
    </xf>
    <xf numFmtId="3" fontId="3" fillId="0" borderId="8" xfId="0" applyNumberFormat="1" applyFont="1" applyBorder="1" applyAlignment="1">
      <alignment vertical="center" wrapText="1"/>
    </xf>
    <xf numFmtId="164" fontId="3" fillId="0" borderId="9" xfId="0" applyNumberFormat="1" applyFont="1" applyBorder="1" applyAlignment="1">
      <alignment vertical="center" wrapText="1"/>
    </xf>
    <xf numFmtId="0" fontId="6" fillId="0" borderId="0" xfId="0" applyFo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1" xfId="0" applyFont="1" applyBorder="1" applyAlignment="1">
      <alignment horizontal="justify" vertical="center"/>
    </xf>
    <xf numFmtId="164" fontId="6" fillId="0" borderId="6" xfId="0" applyNumberFormat="1" applyFont="1" applyBorder="1" applyAlignment="1">
      <alignment vertical="center"/>
    </xf>
    <xf numFmtId="0" fontId="6" fillId="0" borderId="1" xfId="0" applyFont="1" applyBorder="1" applyAlignment="1">
      <alignment horizontal="justify" vertical="center" wrapText="1"/>
    </xf>
    <xf numFmtId="0" fontId="7" fillId="0" borderId="7" xfId="0" applyFont="1" applyBorder="1" applyAlignment="1">
      <alignment wrapText="1"/>
    </xf>
    <xf numFmtId="0" fontId="7" fillId="0" borderId="8" xfId="0" applyFont="1" applyBorder="1" applyAlignment="1">
      <alignment horizontal="center" vertical="center" wrapText="1"/>
    </xf>
    <xf numFmtId="164" fontId="6" fillId="0" borderId="9" xfId="0" applyNumberFormat="1" applyFont="1" applyBorder="1" applyAlignment="1">
      <alignment vertical="center"/>
    </xf>
    <xf numFmtId="0" fontId="3" fillId="0" borderId="12" xfId="0" applyFont="1" applyBorder="1" applyAlignment="1">
      <alignment vertical="center" wrapText="1"/>
    </xf>
    <xf numFmtId="164" fontId="3" fillId="0" borderId="9"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3" xfId="0" applyFont="1" applyBorder="1" applyAlignment="1">
      <alignment horizontal="justify" vertical="center" wrapText="1"/>
    </xf>
    <xf numFmtId="3" fontId="3" fillId="0" borderId="12" xfId="0" applyNumberFormat="1" applyFont="1" applyBorder="1" applyAlignment="1">
      <alignmen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4" fontId="4" fillId="0" borderId="1" xfId="0" applyNumberFormat="1" applyFont="1" applyBorder="1" applyAlignment="1">
      <alignment horizontal="right" vertical="center" wrapText="1"/>
    </xf>
    <xf numFmtId="2" fontId="4" fillId="0" borderId="10"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1" fillId="0" borderId="0" xfId="0" applyFont="1"/>
    <xf numFmtId="0" fontId="4" fillId="0" borderId="1" xfId="0" applyFont="1" applyFill="1" applyBorder="1" applyAlignment="1">
      <alignment horizontal="center" vertical="center" wrapText="1"/>
    </xf>
    <xf numFmtId="0" fontId="8" fillId="0" borderId="0" xfId="0" applyFont="1" applyAlignment="1">
      <alignment vertical="center" wrapText="1"/>
    </xf>
    <xf numFmtId="0" fontId="7" fillId="0" borderId="0" xfId="0" applyFont="1" applyAlignment="1">
      <alignment horizontal="center"/>
    </xf>
    <xf numFmtId="0" fontId="3" fillId="0" borderId="11"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center" vertical="center"/>
    </xf>
    <xf numFmtId="0" fontId="8" fillId="0" borderId="16" xfId="0" applyFont="1" applyBorder="1" applyAlignment="1">
      <alignment horizontal="left" vertical="center" wrapText="1"/>
    </xf>
    <xf numFmtId="0" fontId="10" fillId="0" borderId="0" xfId="0" applyFont="1" applyAlignment="1">
      <alignment horizontal="center" vertical="center" wrapText="1"/>
    </xf>
    <xf numFmtId="0" fontId="8" fillId="0" borderId="0" xfId="0" applyFont="1" applyAlignment="1">
      <alignment horizontal="justify"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abSelected="1" zoomScale="150" zoomScaleNormal="150" workbookViewId="0">
      <selection activeCell="C8" sqref="C8"/>
    </sheetView>
  </sheetViews>
  <sheetFormatPr defaultRowHeight="15" x14ac:dyDescent="0.25"/>
  <cols>
    <col min="1" max="1" width="7.5703125" customWidth="1"/>
    <col min="2" max="2" width="73.28515625" customWidth="1"/>
    <col min="3" max="3" width="22" customWidth="1"/>
  </cols>
  <sheetData>
    <row r="1" spans="1:3" ht="15.75" x14ac:dyDescent="0.5">
      <c r="A1" s="19"/>
      <c r="B1" s="19"/>
      <c r="C1" s="19"/>
    </row>
    <row r="2" spans="1:3" ht="15.75" x14ac:dyDescent="0.5">
      <c r="A2" s="45" t="s">
        <v>24</v>
      </c>
      <c r="B2" s="45"/>
      <c r="C2" s="45"/>
    </row>
    <row r="3" spans="1:3" ht="16.149999999999999" thickBot="1" x14ac:dyDescent="0.55000000000000004">
      <c r="A3" s="19"/>
      <c r="B3" s="19"/>
      <c r="C3" s="19"/>
    </row>
    <row r="4" spans="1:3" ht="21.75" customHeight="1" x14ac:dyDescent="0.45">
      <c r="A4" s="20" t="s">
        <v>1</v>
      </c>
      <c r="B4" s="21" t="s">
        <v>16</v>
      </c>
      <c r="C4" s="22" t="s">
        <v>27</v>
      </c>
    </row>
    <row r="5" spans="1:3" ht="15.75" x14ac:dyDescent="0.25">
      <c r="A5" s="23">
        <v>1</v>
      </c>
      <c r="B5" s="24" t="s">
        <v>19</v>
      </c>
      <c r="C5" s="25">
        <f ca="1">'Meter Rent'!H13</f>
        <v>363390300</v>
      </c>
    </row>
    <row r="6" spans="1:3" ht="31.5" x14ac:dyDescent="0.25">
      <c r="A6" s="23">
        <v>2</v>
      </c>
      <c r="B6" s="24" t="s">
        <v>48</v>
      </c>
      <c r="C6" s="25">
        <f>'Auxiliary Items'!F6</f>
        <v>0</v>
      </c>
    </row>
    <row r="7" spans="1:3" ht="20.25" customHeight="1" x14ac:dyDescent="0.25">
      <c r="A7" s="23">
        <v>3</v>
      </c>
      <c r="B7" s="26" t="s">
        <v>15</v>
      </c>
      <c r="C7" s="25">
        <f>'Manpower Cost'!G13</f>
        <v>0</v>
      </c>
    </row>
    <row r="8" spans="1:3" ht="15.75" customHeight="1" thickBot="1" x14ac:dyDescent="0.55000000000000004">
      <c r="A8" s="27"/>
      <c r="B8" s="28" t="s">
        <v>14</v>
      </c>
      <c r="C8" s="29">
        <f ca="1">SUM(C5:C7)</f>
        <v>363390300</v>
      </c>
    </row>
  </sheetData>
  <mergeCells count="1">
    <mergeCell ref="A2:C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topLeftCell="A3" zoomScale="150" zoomScaleNormal="170" zoomScaleSheetLayoutView="150" workbookViewId="0">
      <pane ySplit="3" topLeftCell="A6" activePane="bottomLeft" state="frozen"/>
      <selection activeCell="B3" sqref="B3"/>
      <selection pane="bottomLeft" activeCell="H13" sqref="H13"/>
    </sheetView>
  </sheetViews>
  <sheetFormatPr defaultRowHeight="15" x14ac:dyDescent="0.25"/>
  <cols>
    <col min="1" max="1" width="7.28515625" customWidth="1"/>
    <col min="2" max="2" width="34.5703125" customWidth="1"/>
    <col min="3" max="3" width="10.85546875" customWidth="1"/>
    <col min="4" max="4" width="19.7109375" customWidth="1"/>
    <col min="5" max="5" width="10.85546875" customWidth="1"/>
    <col min="6" max="6" width="14.5703125" customWidth="1"/>
    <col min="7" max="7" width="20.28515625" customWidth="1"/>
    <col min="8" max="8" width="20.5703125" customWidth="1"/>
  </cols>
  <sheetData>
    <row r="1" spans="1:8" ht="14.25" x14ac:dyDescent="0.45">
      <c r="A1" s="49" t="s">
        <v>22</v>
      </c>
      <c r="B1" s="49"/>
      <c r="C1" s="49"/>
      <c r="D1" s="49"/>
      <c r="E1" s="49"/>
      <c r="F1" s="49"/>
      <c r="G1" s="49"/>
      <c r="H1" s="49"/>
    </row>
    <row r="2" spans="1:8" ht="14.25" customHeight="1" x14ac:dyDescent="0.25"/>
    <row r="3" spans="1:8" ht="14.25" customHeight="1" x14ac:dyDescent="0.25">
      <c r="A3" s="50" t="s">
        <v>40</v>
      </c>
      <c r="B3" s="50"/>
      <c r="C3" s="50"/>
      <c r="D3" s="50"/>
      <c r="E3" s="50"/>
      <c r="F3" s="50"/>
      <c r="G3" s="50"/>
      <c r="H3" s="50"/>
    </row>
    <row r="4" spans="1:8" ht="14.25" customHeight="1" thickBot="1" x14ac:dyDescent="0.3">
      <c r="A4" s="42"/>
    </row>
    <row r="5" spans="1:8" ht="77.25" customHeight="1" x14ac:dyDescent="0.25">
      <c r="A5" s="2" t="s">
        <v>1</v>
      </c>
      <c r="B5" s="3" t="s">
        <v>2</v>
      </c>
      <c r="C5" s="3" t="s">
        <v>17</v>
      </c>
      <c r="D5" s="3" t="s">
        <v>20</v>
      </c>
      <c r="E5" s="3" t="s">
        <v>21</v>
      </c>
      <c r="F5" s="3" t="s">
        <v>18</v>
      </c>
      <c r="G5" s="3" t="s">
        <v>50</v>
      </c>
      <c r="H5" s="4" t="s">
        <v>28</v>
      </c>
    </row>
    <row r="6" spans="1:8" x14ac:dyDescent="0.25">
      <c r="A6" s="32">
        <v>1</v>
      </c>
      <c r="B6" s="46" t="s">
        <v>23</v>
      </c>
      <c r="C6" s="46"/>
      <c r="D6" s="47"/>
      <c r="E6" s="47"/>
      <c r="F6" s="47"/>
      <c r="G6" s="47"/>
      <c r="H6" s="48"/>
    </row>
    <row r="7" spans="1:8" ht="60" x14ac:dyDescent="0.25">
      <c r="A7" s="1">
        <v>1.1000000000000001</v>
      </c>
      <c r="B7" s="34" t="s">
        <v>41</v>
      </c>
      <c r="C7" s="36">
        <v>346992</v>
      </c>
      <c r="D7" s="39"/>
      <c r="E7" s="15"/>
      <c r="F7" s="16">
        <f>D7*(1+E7)</f>
        <v>0</v>
      </c>
      <c r="G7" s="38">
        <v>900</v>
      </c>
      <c r="H7" s="7">
        <f>(F7*90+G7)*C7</f>
        <v>312292800</v>
      </c>
    </row>
    <row r="8" spans="1:8" ht="59.25" customHeight="1" x14ac:dyDescent="0.25">
      <c r="A8" s="1">
        <v>1.2</v>
      </c>
      <c r="B8" s="34" t="s">
        <v>51</v>
      </c>
      <c r="C8" s="36">
        <v>55863</v>
      </c>
      <c r="D8" s="40"/>
      <c r="E8" s="15"/>
      <c r="F8" s="16">
        <f t="shared" ref="F8:F12" si="0">D8*(1+E8)</f>
        <v>0</v>
      </c>
      <c r="G8" s="38">
        <v>900</v>
      </c>
      <c r="H8" s="7">
        <f t="shared" ref="H8:H12" si="1">(F8*90+G8)*C8</f>
        <v>50276700</v>
      </c>
    </row>
    <row r="9" spans="1:8" ht="72" x14ac:dyDescent="0.25">
      <c r="A9" s="1">
        <v>1.3</v>
      </c>
      <c r="B9" s="34" t="s">
        <v>49</v>
      </c>
      <c r="C9" s="37">
        <v>473</v>
      </c>
      <c r="D9" s="40"/>
      <c r="E9" s="15"/>
      <c r="F9" s="16">
        <f t="shared" si="0"/>
        <v>0</v>
      </c>
      <c r="G9" s="38">
        <v>900</v>
      </c>
      <c r="H9" s="7">
        <f t="shared" si="1"/>
        <v>425700</v>
      </c>
    </row>
    <row r="10" spans="1:8" ht="72" x14ac:dyDescent="0.25">
      <c r="A10" s="1">
        <v>1.4</v>
      </c>
      <c r="B10" s="34" t="s">
        <v>42</v>
      </c>
      <c r="C10" s="37">
        <v>180</v>
      </c>
      <c r="D10" s="40"/>
      <c r="E10" s="15"/>
      <c r="F10" s="16">
        <f t="shared" ref="F10:F11" si="2">D10*(1+E10)</f>
        <v>0</v>
      </c>
      <c r="G10" s="38">
        <f ca="1">15%*H10/C10</f>
        <v>2.6342468176972264E-31</v>
      </c>
      <c r="H10" s="7">
        <f t="shared" ca="1" si="1"/>
        <v>4.7416442718550073E-29</v>
      </c>
    </row>
    <row r="11" spans="1:8" ht="72" x14ac:dyDescent="0.25">
      <c r="A11" s="1">
        <v>1.5</v>
      </c>
      <c r="B11" s="34" t="s">
        <v>43</v>
      </c>
      <c r="C11" s="37">
        <v>439</v>
      </c>
      <c r="D11" s="40"/>
      <c r="E11" s="15"/>
      <c r="F11" s="16">
        <f t="shared" si="2"/>
        <v>0</v>
      </c>
      <c r="G11" s="38">
        <v>900</v>
      </c>
      <c r="H11" s="7">
        <f t="shared" si="1"/>
        <v>395100</v>
      </c>
    </row>
    <row r="12" spans="1:8" ht="62.25" customHeight="1" x14ac:dyDescent="0.25">
      <c r="A12" s="1">
        <v>1.6</v>
      </c>
      <c r="B12" s="34" t="s">
        <v>44</v>
      </c>
      <c r="C12" s="16">
        <v>3105</v>
      </c>
      <c r="D12" s="40"/>
      <c r="E12" s="15"/>
      <c r="F12" s="16">
        <f t="shared" si="0"/>
        <v>0</v>
      </c>
      <c r="G12" s="38">
        <f ca="1">15%*H12/C12</f>
        <v>6.0689007658793917E-114</v>
      </c>
      <c r="H12" s="7">
        <f t="shared" ca="1" si="1"/>
        <v>1.8843936878055512E-110</v>
      </c>
    </row>
    <row r="13" spans="1:8" ht="15.75" thickBot="1" x14ac:dyDescent="0.3">
      <c r="A13" s="33"/>
      <c r="B13" s="30" t="s">
        <v>0</v>
      </c>
      <c r="C13" s="35">
        <f>SUM(C7:C12)</f>
        <v>407052</v>
      </c>
      <c r="D13" s="6"/>
      <c r="E13" s="6"/>
      <c r="F13" s="17">
        <f>SUM(F7:F12)</f>
        <v>0</v>
      </c>
      <c r="G13" s="17">
        <f ca="1">SUM(G7:G12)</f>
        <v>3600</v>
      </c>
      <c r="H13" s="18">
        <f ca="1">SUM(H7:H12)</f>
        <v>363390300</v>
      </c>
    </row>
    <row r="14" spans="1:8" ht="18" customHeight="1" x14ac:dyDescent="0.25">
      <c r="A14" t="s">
        <v>29</v>
      </c>
    </row>
    <row r="15" spans="1:8" ht="9.75" customHeight="1" x14ac:dyDescent="0.25"/>
  </sheetData>
  <mergeCells count="3">
    <mergeCell ref="B6:H6"/>
    <mergeCell ref="A1:H1"/>
    <mergeCell ref="A3:H3"/>
  </mergeCells>
  <pageMargins left="0.7" right="0.7" top="0.75" bottom="0.75" header="0.3" footer="0.3"/>
  <pageSetup scale="6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160" zoomScaleNormal="160" zoomScaleSheetLayoutView="160" workbookViewId="0">
      <selection activeCell="D5" sqref="D5"/>
    </sheetView>
  </sheetViews>
  <sheetFormatPr defaultRowHeight="15" x14ac:dyDescent="0.25"/>
  <cols>
    <col min="2" max="2" width="23.85546875" customWidth="1"/>
    <col min="3" max="3" width="21.28515625" customWidth="1"/>
    <col min="4" max="4" width="23.85546875" customWidth="1"/>
    <col min="5" max="5" width="14.7109375" customWidth="1"/>
    <col min="6" max="6" width="23.28515625" customWidth="1"/>
  </cols>
  <sheetData>
    <row r="1" spans="1:8" ht="22.5" customHeight="1" x14ac:dyDescent="0.25">
      <c r="A1" s="51" t="s">
        <v>47</v>
      </c>
      <c r="B1" s="51"/>
      <c r="C1" s="51"/>
      <c r="D1" s="51"/>
      <c r="E1" s="51"/>
      <c r="F1" s="51"/>
    </row>
    <row r="3" spans="1:8" ht="41.25" customHeight="1" x14ac:dyDescent="0.25">
      <c r="A3" s="41" t="s">
        <v>37</v>
      </c>
      <c r="B3" s="41" t="s">
        <v>33</v>
      </c>
      <c r="C3" s="41" t="s">
        <v>46</v>
      </c>
      <c r="D3" s="41" t="s">
        <v>34</v>
      </c>
      <c r="E3" s="41" t="s">
        <v>38</v>
      </c>
      <c r="F3" s="41" t="s">
        <v>39</v>
      </c>
    </row>
    <row r="4" spans="1:8" ht="18" customHeight="1" x14ac:dyDescent="0.25">
      <c r="A4" s="41">
        <v>2</v>
      </c>
      <c r="B4" s="47" t="s">
        <v>35</v>
      </c>
      <c r="C4" s="47"/>
      <c r="D4" s="47"/>
      <c r="E4" s="47"/>
      <c r="F4" s="47"/>
    </row>
    <row r="5" spans="1:8" x14ac:dyDescent="0.25">
      <c r="A5" s="1">
        <v>2.1</v>
      </c>
      <c r="B5" s="1" t="s">
        <v>45</v>
      </c>
      <c r="C5" s="43">
        <v>30</v>
      </c>
      <c r="D5" s="1"/>
      <c r="E5" s="1"/>
      <c r="F5" s="1">
        <f t="shared" ref="F5" si="0">C5*D5*(1+E5)</f>
        <v>0</v>
      </c>
    </row>
    <row r="6" spans="1:8" x14ac:dyDescent="0.25">
      <c r="A6" s="41"/>
      <c r="B6" s="41" t="s">
        <v>0</v>
      </c>
      <c r="C6" s="41">
        <f>C5</f>
        <v>30</v>
      </c>
      <c r="D6" s="41"/>
      <c r="E6" s="41"/>
      <c r="F6" s="41">
        <f>F5</f>
        <v>0</v>
      </c>
    </row>
    <row r="7" spans="1:8" ht="170.25" customHeight="1" x14ac:dyDescent="0.25">
      <c r="A7" s="52" t="s">
        <v>52</v>
      </c>
      <c r="B7" s="52"/>
      <c r="C7" s="52"/>
      <c r="D7" s="52"/>
      <c r="E7" s="52"/>
      <c r="F7" s="52"/>
      <c r="G7" s="44"/>
      <c r="H7" s="44"/>
    </row>
  </sheetData>
  <mergeCells count="3">
    <mergeCell ref="B4:F4"/>
    <mergeCell ref="A1:F1"/>
    <mergeCell ref="A7:F7"/>
  </mergeCells>
  <pageMargins left="0.7" right="0.7" top="0.75" bottom="0.75" header="0.3" footer="0.3"/>
  <pageSetup paperSize="9" scale="9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130" zoomScaleNormal="100" zoomScaleSheetLayoutView="130" workbookViewId="0">
      <selection activeCell="G13" sqref="G13"/>
    </sheetView>
  </sheetViews>
  <sheetFormatPr defaultRowHeight="15" x14ac:dyDescent="0.25"/>
  <cols>
    <col min="2" max="2" width="31.7109375" customWidth="1"/>
    <col min="3" max="3" width="12.140625" customWidth="1"/>
    <col min="4" max="4" width="19.28515625" customWidth="1"/>
    <col min="5" max="5" width="16.28515625" customWidth="1"/>
    <col min="6" max="6" width="14.28515625" customWidth="1"/>
    <col min="7" max="7" width="14.140625" customWidth="1"/>
  </cols>
  <sheetData>
    <row r="1" spans="1:7" x14ac:dyDescent="0.25">
      <c r="A1" s="53" t="s">
        <v>36</v>
      </c>
      <c r="B1" s="53"/>
      <c r="C1" s="53"/>
      <c r="D1" s="53"/>
      <c r="E1" s="53"/>
      <c r="F1" s="53"/>
      <c r="G1" s="53"/>
    </row>
    <row r="2" spans="1:7" ht="14.65" thickBot="1" x14ac:dyDescent="0.5"/>
    <row r="3" spans="1:7" ht="58.15" x14ac:dyDescent="0.45">
      <c r="A3" s="2" t="s">
        <v>3</v>
      </c>
      <c r="B3" s="3" t="s">
        <v>4</v>
      </c>
      <c r="C3" s="3" t="s">
        <v>30</v>
      </c>
      <c r="D3" s="3" t="s">
        <v>31</v>
      </c>
      <c r="E3" s="3" t="s">
        <v>25</v>
      </c>
      <c r="F3" s="3" t="s">
        <v>32</v>
      </c>
      <c r="G3" s="4" t="s">
        <v>26</v>
      </c>
    </row>
    <row r="4" spans="1:7" ht="24" x14ac:dyDescent="0.25">
      <c r="A4" s="5">
        <v>3.1</v>
      </c>
      <c r="B4" s="8" t="s">
        <v>5</v>
      </c>
      <c r="C4" s="1">
        <v>10</v>
      </c>
      <c r="D4" s="12"/>
      <c r="E4" s="15"/>
      <c r="F4" s="12">
        <f>D4*(1+E4)</f>
        <v>0</v>
      </c>
      <c r="G4" s="13">
        <f>C4*F4</f>
        <v>0</v>
      </c>
    </row>
    <row r="5" spans="1:7" ht="24" x14ac:dyDescent="0.25">
      <c r="A5" s="5">
        <v>3.2</v>
      </c>
      <c r="B5" s="8" t="s">
        <v>6</v>
      </c>
      <c r="C5" s="1">
        <v>10</v>
      </c>
      <c r="D5" s="12"/>
      <c r="E5" s="15"/>
      <c r="F5" s="12">
        <f t="shared" ref="F5:F12" si="0">D5*(1+E5)</f>
        <v>0</v>
      </c>
      <c r="G5" s="13">
        <f t="shared" ref="G5:G12" si="1">C5*F5</f>
        <v>0</v>
      </c>
    </row>
    <row r="6" spans="1:7" ht="24" x14ac:dyDescent="0.25">
      <c r="A6" s="5">
        <v>3.3</v>
      </c>
      <c r="B6" s="8" t="s">
        <v>7</v>
      </c>
      <c r="C6" s="1">
        <v>10</v>
      </c>
      <c r="D6" s="12"/>
      <c r="E6" s="15"/>
      <c r="F6" s="12">
        <f t="shared" si="0"/>
        <v>0</v>
      </c>
      <c r="G6" s="13">
        <f t="shared" si="1"/>
        <v>0</v>
      </c>
    </row>
    <row r="7" spans="1:7" ht="24" x14ac:dyDescent="0.25">
      <c r="A7" s="5">
        <v>3.4</v>
      </c>
      <c r="B7" s="8" t="s">
        <v>8</v>
      </c>
      <c r="C7" s="1">
        <v>10</v>
      </c>
      <c r="D7" s="12"/>
      <c r="E7" s="15"/>
      <c r="F7" s="12">
        <f t="shared" si="0"/>
        <v>0</v>
      </c>
      <c r="G7" s="13">
        <f t="shared" si="1"/>
        <v>0</v>
      </c>
    </row>
    <row r="8" spans="1:7" ht="24" x14ac:dyDescent="0.25">
      <c r="A8" s="5">
        <v>3.5</v>
      </c>
      <c r="B8" s="8" t="s">
        <v>9</v>
      </c>
      <c r="C8" s="1">
        <v>10</v>
      </c>
      <c r="D8" s="12"/>
      <c r="E8" s="15"/>
      <c r="F8" s="12">
        <f t="shared" si="0"/>
        <v>0</v>
      </c>
      <c r="G8" s="13">
        <f t="shared" si="1"/>
        <v>0</v>
      </c>
    </row>
    <row r="9" spans="1:7" ht="24" x14ac:dyDescent="0.25">
      <c r="A9" s="5">
        <v>3.6</v>
      </c>
      <c r="B9" s="8" t="s">
        <v>10</v>
      </c>
      <c r="C9" s="1">
        <v>10</v>
      </c>
      <c r="D9" s="12"/>
      <c r="E9" s="15"/>
      <c r="F9" s="12">
        <f t="shared" si="0"/>
        <v>0</v>
      </c>
      <c r="G9" s="13">
        <f t="shared" si="1"/>
        <v>0</v>
      </c>
    </row>
    <row r="10" spans="1:7" ht="24" x14ac:dyDescent="0.25">
      <c r="A10" s="5">
        <v>3.7</v>
      </c>
      <c r="B10" s="8" t="s">
        <v>11</v>
      </c>
      <c r="C10" s="1">
        <v>10</v>
      </c>
      <c r="D10" s="12"/>
      <c r="E10" s="15"/>
      <c r="F10" s="12">
        <f t="shared" si="0"/>
        <v>0</v>
      </c>
      <c r="G10" s="13">
        <f t="shared" si="1"/>
        <v>0</v>
      </c>
    </row>
    <row r="11" spans="1:7" ht="24" x14ac:dyDescent="0.25">
      <c r="A11" s="5">
        <v>3.8</v>
      </c>
      <c r="B11" s="8" t="s">
        <v>12</v>
      </c>
      <c r="C11" s="1">
        <v>10</v>
      </c>
      <c r="D11" s="12"/>
      <c r="E11" s="15"/>
      <c r="F11" s="12">
        <f t="shared" si="0"/>
        <v>0</v>
      </c>
      <c r="G11" s="13">
        <f t="shared" si="1"/>
        <v>0</v>
      </c>
    </row>
    <row r="12" spans="1:7" ht="24" x14ac:dyDescent="0.25">
      <c r="A12" s="5">
        <v>3.9</v>
      </c>
      <c r="B12" s="8" t="s">
        <v>13</v>
      </c>
      <c r="C12" s="1">
        <v>10</v>
      </c>
      <c r="D12" s="12"/>
      <c r="E12" s="15"/>
      <c r="F12" s="12">
        <f t="shared" si="0"/>
        <v>0</v>
      </c>
      <c r="G12" s="13">
        <f t="shared" si="1"/>
        <v>0</v>
      </c>
    </row>
    <row r="13" spans="1:7" ht="15.75" thickBot="1" x14ac:dyDescent="0.3">
      <c r="A13" s="10"/>
      <c r="B13" s="11" t="s">
        <v>0</v>
      </c>
      <c r="C13" s="9"/>
      <c r="D13" s="14"/>
      <c r="E13" s="9"/>
      <c r="F13" s="14"/>
      <c r="G13" s="31">
        <f>SUM(G4:G12)</f>
        <v>0</v>
      </c>
    </row>
    <row r="15" spans="1:7" ht="59.25" customHeight="1" x14ac:dyDescent="0.25">
      <c r="A15" s="54" t="s">
        <v>53</v>
      </c>
      <c r="B15" s="54"/>
      <c r="C15" s="54"/>
      <c r="D15" s="54"/>
      <c r="E15" s="54"/>
      <c r="F15" s="54"/>
      <c r="G15" s="54"/>
    </row>
  </sheetData>
  <mergeCells count="2">
    <mergeCell ref="A1:G1"/>
    <mergeCell ref="A15:G15"/>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Sheet</vt:lpstr>
      <vt:lpstr>Meter Rent</vt:lpstr>
      <vt:lpstr>Auxiliary Items</vt:lpstr>
      <vt:lpstr>Manpower Cost</vt:lpstr>
      <vt:lpstr>'Auxiliary Items'!_Hlk92203929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rawat</dc:creator>
  <cp:lastModifiedBy>Anupam Kashyap</cp:lastModifiedBy>
  <cp:lastPrinted>2022-09-06T09:05:49Z</cp:lastPrinted>
  <dcterms:created xsi:type="dcterms:W3CDTF">2021-12-02T04:14:13Z</dcterms:created>
  <dcterms:modified xsi:type="dcterms:W3CDTF">2022-09-09T06:04:37Z</dcterms:modified>
</cp:coreProperties>
</file>